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codeName="ThisWorkbook" defaultThemeVersion="124226"/>
  <mc:AlternateContent xmlns:mc="http://schemas.openxmlformats.org/markup-compatibility/2006">
    <mc:Choice Requires="x15">
      <x15ac:absPath xmlns:x15ac="http://schemas.microsoft.com/office/spreadsheetml/2010/11/ac" url="/Users/jaypo/Desktop/"/>
    </mc:Choice>
  </mc:AlternateContent>
  <xr:revisionPtr revIDLastSave="0" documentId="8_{9F0F67E4-0997-1147-A276-53165B2285FC}" xr6:coauthVersionLast="43" xr6:coauthVersionMax="43" xr10:uidLastSave="{00000000-0000-0000-0000-000000000000}"/>
  <bookViews>
    <workbookView xWindow="0" yWindow="460" windowWidth="29780" windowHeight="18080" tabRatio="787" activeTab="5" xr2:uid="{00000000-000D-0000-FFFF-FFFF00000000}"/>
  </bookViews>
  <sheets>
    <sheet name="P&amp;L - Summary (2)" sheetId="25" state="hidden" r:id="rId1"/>
    <sheet name="Sheet1" sheetId="24" state="hidden" r:id="rId2"/>
    <sheet name="ARR - Projected Chart" sheetId="23" state="hidden" r:id="rId3"/>
    <sheet name="ARR Split" sheetId="22" state="hidden" r:id="rId4"/>
    <sheet name="P&amp;L" sheetId="6" state="hidden" r:id="rId5"/>
    <sheet name="Bottoms Up Plan Template" sheetId="27" r:id="rId6"/>
    <sheet name="Bonus Accrual" sheetId="9" state="hidden"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27" l="1"/>
  <c r="M34" i="27" l="1"/>
  <c r="L34" i="27"/>
  <c r="L32" i="27" s="1"/>
  <c r="L30" i="27" s="1"/>
  <c r="K34" i="27"/>
  <c r="K32" i="27" s="1"/>
  <c r="K30" i="27" s="1"/>
  <c r="J34" i="27"/>
  <c r="I34" i="27"/>
  <c r="H34" i="27"/>
  <c r="F34" i="27"/>
  <c r="F32" i="27" s="1"/>
  <c r="F30" i="27" s="1"/>
  <c r="E34" i="27"/>
  <c r="E32" i="27" s="1"/>
  <c r="E30" i="27" s="1"/>
  <c r="C34" i="27"/>
  <c r="B35" i="27"/>
  <c r="B34" i="27" s="1"/>
  <c r="B52" i="27"/>
  <c r="M48" i="27"/>
  <c r="M46" i="27" s="1"/>
  <c r="M44" i="27" s="1"/>
  <c r="L48" i="27"/>
  <c r="L46" i="27" s="1"/>
  <c r="L44" i="27" s="1"/>
  <c r="K48" i="27"/>
  <c r="K46" i="27" s="1"/>
  <c r="K44" i="27" s="1"/>
  <c r="J48" i="27"/>
  <c r="J46" i="27" s="1"/>
  <c r="J44" i="27" s="1"/>
  <c r="I48" i="27"/>
  <c r="I46" i="27" s="1"/>
  <c r="I44" i="27" s="1"/>
  <c r="H48" i="27"/>
  <c r="H46" i="27" s="1"/>
  <c r="H44" i="27" s="1"/>
  <c r="G48" i="27"/>
  <c r="G46" i="27" s="1"/>
  <c r="G44" i="27" s="1"/>
  <c r="F48" i="27"/>
  <c r="F46" i="27" s="1"/>
  <c r="F44" i="27" s="1"/>
  <c r="E48" i="27"/>
  <c r="E46" i="27" s="1"/>
  <c r="E44" i="27" s="1"/>
  <c r="D48" i="27"/>
  <c r="D46" i="27" s="1"/>
  <c r="D44" i="27" s="1"/>
  <c r="C48" i="27"/>
  <c r="C46" i="27" s="1"/>
  <c r="C44" i="27" s="1"/>
  <c r="B48" i="27"/>
  <c r="B46" i="27"/>
  <c r="B44" i="27" s="1"/>
  <c r="M41" i="27"/>
  <c r="L41" i="27"/>
  <c r="L39" i="27" s="1"/>
  <c r="L37" i="27" s="1"/>
  <c r="K41" i="27"/>
  <c r="K39" i="27" s="1"/>
  <c r="K37" i="27" s="1"/>
  <c r="J41" i="27"/>
  <c r="J39" i="27" s="1"/>
  <c r="J37" i="27" s="1"/>
  <c r="I41" i="27"/>
  <c r="I39" i="27" s="1"/>
  <c r="I37" i="27" s="1"/>
  <c r="H41" i="27"/>
  <c r="H39" i="27" s="1"/>
  <c r="H37" i="27" s="1"/>
  <c r="G41" i="27"/>
  <c r="G39" i="27" s="1"/>
  <c r="G37" i="27" s="1"/>
  <c r="F41" i="27"/>
  <c r="F39" i="27" s="1"/>
  <c r="F37" i="27" s="1"/>
  <c r="E41" i="27"/>
  <c r="E39" i="27" s="1"/>
  <c r="E37" i="27" s="1"/>
  <c r="D41" i="27"/>
  <c r="D39" i="27" s="1"/>
  <c r="D37" i="27" s="1"/>
  <c r="C41" i="27"/>
  <c r="C39" i="27" s="1"/>
  <c r="C37" i="27" s="1"/>
  <c r="B41" i="27"/>
  <c r="B39" i="27" s="1"/>
  <c r="B37" i="27" s="1"/>
  <c r="M39" i="27"/>
  <c r="M37" i="27" s="1"/>
  <c r="G34" i="27"/>
  <c r="D34" i="27"/>
  <c r="H32" i="27"/>
  <c r="H30" i="27" s="1"/>
  <c r="M71" i="27"/>
  <c r="L71" i="27"/>
  <c r="K71" i="27"/>
  <c r="J71" i="27"/>
  <c r="I71" i="27"/>
  <c r="H71" i="27"/>
  <c r="G71" i="27"/>
  <c r="F71" i="27"/>
  <c r="E71" i="27"/>
  <c r="D71" i="27"/>
  <c r="N71" i="27" s="1"/>
  <c r="C71" i="27"/>
  <c r="B71" i="27"/>
  <c r="B18" i="27"/>
  <c r="B17" i="27"/>
  <c r="B60" i="27" s="1"/>
  <c r="M12" i="27"/>
  <c r="L12" i="27"/>
  <c r="K12" i="27"/>
  <c r="J12" i="27"/>
  <c r="I12" i="27"/>
  <c r="H12" i="27"/>
  <c r="G12" i="27"/>
  <c r="F12" i="27"/>
  <c r="E12" i="27"/>
  <c r="D12" i="27"/>
  <c r="C12" i="27"/>
  <c r="C10" i="27"/>
  <c r="B9" i="27"/>
  <c r="E84" i="25"/>
  <c r="AJ70" i="25"/>
  <c r="AI70" i="25"/>
  <c r="AH70" i="25"/>
  <c r="AG70" i="25"/>
  <c r="AF70" i="25"/>
  <c r="AD68" i="25"/>
  <c r="AD67" i="25"/>
  <c r="AD66" i="25"/>
  <c r="AD65" i="25"/>
  <c r="AD64" i="25"/>
  <c r="Q64" i="25"/>
  <c r="P64" i="25"/>
  <c r="O64" i="25"/>
  <c r="N64" i="25"/>
  <c r="M64" i="25"/>
  <c r="L64" i="25"/>
  <c r="V64" i="25" s="1"/>
  <c r="AH64" i="25" s="1"/>
  <c r="K64" i="25"/>
  <c r="J64" i="25"/>
  <c r="I64" i="25"/>
  <c r="H64" i="25"/>
  <c r="G64" i="25"/>
  <c r="F64" i="25"/>
  <c r="T64" i="25" s="1"/>
  <c r="AD63" i="25"/>
  <c r="AD62" i="25"/>
  <c r="AJ61" i="25"/>
  <c r="AI61" i="25"/>
  <c r="AH61" i="25"/>
  <c r="AG61" i="25"/>
  <c r="AF61" i="25"/>
  <c r="AD60" i="25"/>
  <c r="AD59" i="25"/>
  <c r="Q59" i="25"/>
  <c r="P59" i="25"/>
  <c r="O59" i="25"/>
  <c r="N59" i="25"/>
  <c r="M59" i="25"/>
  <c r="L59" i="25"/>
  <c r="V59" i="25" s="1"/>
  <c r="AH59" i="25" s="1"/>
  <c r="K59" i="25"/>
  <c r="J59" i="25"/>
  <c r="I59" i="25"/>
  <c r="U59" i="25" s="1"/>
  <c r="AG59" i="25" s="1"/>
  <c r="H59" i="25"/>
  <c r="G59" i="25"/>
  <c r="F59" i="25"/>
  <c r="T59" i="25" s="1"/>
  <c r="AD58" i="25"/>
  <c r="Q58" i="25"/>
  <c r="P58" i="25"/>
  <c r="O58" i="25"/>
  <c r="W58" i="25" s="1"/>
  <c r="AI58" i="25" s="1"/>
  <c r="N58" i="25"/>
  <c r="M58" i="25"/>
  <c r="L58" i="25"/>
  <c r="K58" i="25"/>
  <c r="J58" i="25"/>
  <c r="I58" i="25"/>
  <c r="U58" i="25" s="1"/>
  <c r="AG58" i="25" s="1"/>
  <c r="H58" i="25"/>
  <c r="G58" i="25"/>
  <c r="F58" i="25"/>
  <c r="T58" i="25" s="1"/>
  <c r="AF58" i="25" s="1"/>
  <c r="AD57" i="25"/>
  <c r="AD56" i="25"/>
  <c r="Q56" i="25"/>
  <c r="P56" i="25"/>
  <c r="O56" i="25"/>
  <c r="W56" i="25" s="1"/>
  <c r="AI56" i="25" s="1"/>
  <c r="N56" i="25"/>
  <c r="M56" i="25"/>
  <c r="L56" i="25"/>
  <c r="V56" i="25" s="1"/>
  <c r="AH56" i="25" s="1"/>
  <c r="K56" i="25"/>
  <c r="J56" i="25"/>
  <c r="I56" i="25"/>
  <c r="H56" i="25"/>
  <c r="G56" i="25"/>
  <c r="F56" i="25"/>
  <c r="T56" i="25" s="1"/>
  <c r="AF56" i="25" s="1"/>
  <c r="AD55" i="25"/>
  <c r="AD54" i="25"/>
  <c r="AD53" i="25"/>
  <c r="Q53" i="25"/>
  <c r="Q60" i="25" s="1"/>
  <c r="P53" i="25"/>
  <c r="O53" i="25"/>
  <c r="W53" i="25" s="1"/>
  <c r="AI53" i="25" s="1"/>
  <c r="N53" i="25"/>
  <c r="M53" i="25"/>
  <c r="L53" i="25"/>
  <c r="K53" i="25"/>
  <c r="J53" i="25"/>
  <c r="I53" i="25"/>
  <c r="I60" i="25" s="1"/>
  <c r="H53" i="25"/>
  <c r="G53" i="25"/>
  <c r="F53" i="25"/>
  <c r="T53" i="25" s="1"/>
  <c r="AJ52" i="25"/>
  <c r="AI52" i="25"/>
  <c r="AH52" i="25"/>
  <c r="AG52" i="25"/>
  <c r="AF52" i="25"/>
  <c r="AJ50" i="25"/>
  <c r="AD50" i="25"/>
  <c r="AJ49" i="25"/>
  <c r="AD49" i="25"/>
  <c r="AJ48" i="25"/>
  <c r="AD48" i="25"/>
  <c r="AJ47" i="25"/>
  <c r="AD47" i="25"/>
  <c r="Q47" i="25"/>
  <c r="P47" i="25"/>
  <c r="O47" i="25"/>
  <c r="W47" i="25" s="1"/>
  <c r="N47" i="25"/>
  <c r="M47" i="25"/>
  <c r="L47" i="25"/>
  <c r="V47" i="25" s="1"/>
  <c r="K47" i="25"/>
  <c r="J47" i="25"/>
  <c r="I47" i="25"/>
  <c r="U47" i="25" s="1"/>
  <c r="H47" i="25"/>
  <c r="G47" i="25"/>
  <c r="F47" i="25"/>
  <c r="AJ46" i="25"/>
  <c r="AD46" i="25"/>
  <c r="Q46" i="25"/>
  <c r="P46" i="25"/>
  <c r="O46" i="25"/>
  <c r="W46" i="25" s="1"/>
  <c r="N46" i="25"/>
  <c r="M46" i="25"/>
  <c r="L46" i="25"/>
  <c r="V46" i="25" s="1"/>
  <c r="K46" i="25"/>
  <c r="J46" i="25"/>
  <c r="I46" i="25"/>
  <c r="U46" i="25" s="1"/>
  <c r="H46" i="25"/>
  <c r="G46" i="25"/>
  <c r="F46" i="25"/>
  <c r="T46" i="25" s="1"/>
  <c r="X46" i="25" s="1"/>
  <c r="AJ45" i="25"/>
  <c r="AD45" i="25"/>
  <c r="AJ35" i="25"/>
  <c r="AD35" i="25"/>
  <c r="AJ34" i="25"/>
  <c r="AD34" i="25"/>
  <c r="AJ33" i="25"/>
  <c r="AD33" i="25"/>
  <c r="K33" i="25"/>
  <c r="AJ32" i="25"/>
  <c r="AD32" i="25"/>
  <c r="AJ31" i="25"/>
  <c r="AD31" i="25"/>
  <c r="AJ30" i="25"/>
  <c r="AD30" i="25"/>
  <c r="AD27" i="25"/>
  <c r="AD26" i="25"/>
  <c r="AD25" i="25"/>
  <c r="AD24" i="25"/>
  <c r="AD23" i="25"/>
  <c r="Q23" i="25"/>
  <c r="P23" i="25"/>
  <c r="O23" i="25"/>
  <c r="W23" i="25" s="1"/>
  <c r="AI23" i="25" s="1"/>
  <c r="N23" i="25"/>
  <c r="M23" i="25"/>
  <c r="L23" i="25"/>
  <c r="V23" i="25" s="1"/>
  <c r="AH23" i="25" s="1"/>
  <c r="K23" i="25"/>
  <c r="J23" i="25"/>
  <c r="I23" i="25"/>
  <c r="H23" i="25"/>
  <c r="G23" i="25"/>
  <c r="F23" i="25"/>
  <c r="T23" i="25" s="1"/>
  <c r="X23" i="25" s="1"/>
  <c r="AJ23" i="25" s="1"/>
  <c r="AD22" i="25"/>
  <c r="AD21" i="25"/>
  <c r="AJ20" i="25"/>
  <c r="AI20" i="25"/>
  <c r="AH20" i="25"/>
  <c r="AG20" i="25"/>
  <c r="AF20" i="25"/>
  <c r="AD17" i="25"/>
  <c r="AD16" i="25"/>
  <c r="Q11" i="25"/>
  <c r="P11" i="25"/>
  <c r="O11" i="25"/>
  <c r="W11" i="25" s="1"/>
  <c r="N11" i="25"/>
  <c r="M11" i="25"/>
  <c r="L11" i="25"/>
  <c r="V11" i="25" s="1"/>
  <c r="K11" i="25"/>
  <c r="J11" i="25"/>
  <c r="I11" i="25"/>
  <c r="H11" i="25"/>
  <c r="G11" i="25"/>
  <c r="F11" i="25"/>
  <c r="T11" i="25" s="1"/>
  <c r="X11" i="25" s="1"/>
  <c r="AH11" i="25" s="1"/>
  <c r="Q10" i="25"/>
  <c r="P10" i="25"/>
  <c r="O10" i="25"/>
  <c r="N10" i="25"/>
  <c r="M10" i="25"/>
  <c r="L10" i="25"/>
  <c r="V10" i="25" s="1"/>
  <c r="AH10" i="25" s="1"/>
  <c r="K10" i="25"/>
  <c r="J10" i="25"/>
  <c r="I10" i="25"/>
  <c r="U10" i="25" s="1"/>
  <c r="AG10" i="25" s="1"/>
  <c r="H10" i="25"/>
  <c r="G10" i="25"/>
  <c r="F10" i="25"/>
  <c r="T10" i="25" s="1"/>
  <c r="AD9" i="25"/>
  <c r="AD15" i="25"/>
  <c r="AD51" i="25"/>
  <c r="W59" i="25"/>
  <c r="AI59" i="25" s="1"/>
  <c r="AD69" i="25"/>
  <c r="AD71" i="25" s="1"/>
  <c r="AI11" i="25"/>
  <c r="AD11" i="25"/>
  <c r="AD19" i="25"/>
  <c r="AD18" i="25"/>
  <c r="AD10" i="25"/>
  <c r="G51" i="24"/>
  <c r="F51" i="24"/>
  <c r="H51" i="24" s="1"/>
  <c r="E51" i="24"/>
  <c r="D51" i="24"/>
  <c r="G68" i="24"/>
  <c r="F68" i="24"/>
  <c r="E68" i="24"/>
  <c r="D68" i="24"/>
  <c r="G62" i="24"/>
  <c r="F62" i="24"/>
  <c r="F69" i="24" s="1"/>
  <c r="E62" i="24"/>
  <c r="D62" i="24"/>
  <c r="E27" i="24"/>
  <c r="F27" i="24"/>
  <c r="H27" i="24" s="1"/>
  <c r="G27" i="24"/>
  <c r="D27" i="24"/>
  <c r="G78" i="24"/>
  <c r="F78" i="24"/>
  <c r="E78" i="24"/>
  <c r="D78" i="24"/>
  <c r="H78" i="24" s="1"/>
  <c r="H65" i="24"/>
  <c r="H67" i="24"/>
  <c r="H66" i="24"/>
  <c r="H64" i="24"/>
  <c r="H63" i="24"/>
  <c r="H77" i="24"/>
  <c r="H76" i="24"/>
  <c r="H75" i="24"/>
  <c r="H74" i="24"/>
  <c r="H73" i="24"/>
  <c r="H72" i="24"/>
  <c r="H71" i="24"/>
  <c r="H60" i="24"/>
  <c r="H59" i="24"/>
  <c r="H58" i="24"/>
  <c r="H57" i="24"/>
  <c r="H56" i="24"/>
  <c r="H55" i="24"/>
  <c r="H54" i="24"/>
  <c r="H53" i="24"/>
  <c r="H50" i="24"/>
  <c r="H49" i="24"/>
  <c r="H48" i="24"/>
  <c r="H47" i="24"/>
  <c r="H46" i="24"/>
  <c r="H45" i="24"/>
  <c r="G36" i="24"/>
  <c r="F36" i="24"/>
  <c r="E36" i="24"/>
  <c r="D36" i="24"/>
  <c r="H35" i="24"/>
  <c r="H34" i="24"/>
  <c r="H33" i="24"/>
  <c r="H32" i="24"/>
  <c r="H31" i="24"/>
  <c r="H30" i="24"/>
  <c r="H26" i="24"/>
  <c r="H25" i="24"/>
  <c r="H24" i="24"/>
  <c r="H23" i="24"/>
  <c r="H22" i="24"/>
  <c r="H21" i="24"/>
  <c r="H18" i="24"/>
  <c r="H17" i="24"/>
  <c r="H16" i="24"/>
  <c r="G15" i="24"/>
  <c r="G19" i="24" s="1"/>
  <c r="G38" i="24" s="1"/>
  <c r="G28" i="24"/>
  <c r="F15" i="24"/>
  <c r="F19" i="24" s="1"/>
  <c r="F28" i="24" s="1"/>
  <c r="E15" i="24"/>
  <c r="E19" i="24" s="1"/>
  <c r="E38" i="24" s="1"/>
  <c r="E40" i="24" s="1"/>
  <c r="E41" i="24" s="1"/>
  <c r="D15" i="24"/>
  <c r="D19" i="24" s="1"/>
  <c r="G12" i="24"/>
  <c r="D12" i="24"/>
  <c r="H11" i="24"/>
  <c r="F12" i="24"/>
  <c r="E12" i="24"/>
  <c r="H10" i="24"/>
  <c r="H9" i="24"/>
  <c r="K6" i="22"/>
  <c r="K11" i="22" s="1"/>
  <c r="L6" i="22"/>
  <c r="L11" i="22" s="1"/>
  <c r="M6" i="22"/>
  <c r="M11" i="22" s="1"/>
  <c r="N6" i="22"/>
  <c r="D8" i="22"/>
  <c r="E8" i="22"/>
  <c r="F8" i="22"/>
  <c r="C8" i="22"/>
  <c r="D11" i="22"/>
  <c r="E11" i="22"/>
  <c r="F11" i="22"/>
  <c r="G11" i="22"/>
  <c r="H11" i="22"/>
  <c r="I11" i="22"/>
  <c r="J11" i="22"/>
  <c r="D12" i="22"/>
  <c r="E12" i="22"/>
  <c r="E13" i="22" s="1"/>
  <c r="F12" i="22"/>
  <c r="C11" i="22"/>
  <c r="C13" i="22" s="1"/>
  <c r="C12" i="22"/>
  <c r="O63" i="25"/>
  <c r="N63" i="25"/>
  <c r="L63" i="25"/>
  <c r="V63" i="25" s="1"/>
  <c r="AH63" i="25" s="1"/>
  <c r="K63" i="25"/>
  <c r="J63" i="25"/>
  <c r="H63" i="25"/>
  <c r="G63" i="25"/>
  <c r="O57" i="25"/>
  <c r="M57" i="25"/>
  <c r="J57" i="25"/>
  <c r="G57" i="25"/>
  <c r="F57" i="25"/>
  <c r="Q55" i="25"/>
  <c r="P55" i="25"/>
  <c r="O55" i="25"/>
  <c r="W55" i="25" s="1"/>
  <c r="AI55" i="25" s="1"/>
  <c r="M55" i="25"/>
  <c r="K55" i="25"/>
  <c r="I55" i="25"/>
  <c r="H55" i="25"/>
  <c r="O54" i="25"/>
  <c r="W54" i="25" s="1"/>
  <c r="AI54" i="25" s="1"/>
  <c r="N54" i="25"/>
  <c r="K54" i="25"/>
  <c r="I54" i="25"/>
  <c r="H54" i="25"/>
  <c r="O48" i="25"/>
  <c r="M48" i="25"/>
  <c r="K48" i="25"/>
  <c r="J48" i="25"/>
  <c r="H48" i="25"/>
  <c r="F48" i="25"/>
  <c r="P33" i="25"/>
  <c r="O33" i="25"/>
  <c r="M33" i="25"/>
  <c r="L33" i="25"/>
  <c r="V33" i="25" s="1"/>
  <c r="I33" i="25"/>
  <c r="H33" i="25"/>
  <c r="F33" i="25"/>
  <c r="T33" i="25" s="1"/>
  <c r="X33" i="25" s="1"/>
  <c r="O32" i="25"/>
  <c r="N32" i="25"/>
  <c r="M32" i="25"/>
  <c r="K32" i="25"/>
  <c r="J32" i="25"/>
  <c r="I32" i="25"/>
  <c r="U32" i="25" s="1"/>
  <c r="G32" i="25"/>
  <c r="F32" i="25"/>
  <c r="R32" i="25" s="1"/>
  <c r="Q31" i="25"/>
  <c r="O31" i="25"/>
  <c r="K31" i="25"/>
  <c r="I31" i="25"/>
  <c r="U31" i="25" s="1"/>
  <c r="H31" i="25"/>
  <c r="G31" i="25"/>
  <c r="Q24" i="25"/>
  <c r="N24" i="25"/>
  <c r="K24" i="25"/>
  <c r="I24" i="25"/>
  <c r="G24" i="25"/>
  <c r="F24" i="25"/>
  <c r="T24" i="25" s="1"/>
  <c r="X24" i="25" s="1"/>
  <c r="AJ24" i="25" s="1"/>
  <c r="P22" i="25"/>
  <c r="N22" i="25"/>
  <c r="M22" i="25"/>
  <c r="L22" i="25"/>
  <c r="V22" i="25" s="1"/>
  <c r="AH22" i="25" s="1"/>
  <c r="K22" i="25"/>
  <c r="J22" i="25"/>
  <c r="G22" i="25"/>
  <c r="F22" i="25"/>
  <c r="O18" i="25"/>
  <c r="N18" i="25"/>
  <c r="M18" i="25"/>
  <c r="K18" i="25"/>
  <c r="I18" i="25"/>
  <c r="U18" i="25" s="1"/>
  <c r="AG18" i="25" s="1"/>
  <c r="H18" i="25"/>
  <c r="F18" i="25"/>
  <c r="Q17" i="25"/>
  <c r="O17" i="25"/>
  <c r="N17" i="25"/>
  <c r="L17" i="25"/>
  <c r="V17" i="25" s="1"/>
  <c r="AH17" i="25" s="1"/>
  <c r="K17" i="25"/>
  <c r="J17" i="25"/>
  <c r="I17" i="25"/>
  <c r="G17" i="25"/>
  <c r="F17" i="25"/>
  <c r="R17" i="25" s="1"/>
  <c r="G66" i="25"/>
  <c r="F31" i="6"/>
  <c r="G115" i="6"/>
  <c r="H115" i="6"/>
  <c r="I115" i="6"/>
  <c r="U115" i="6" s="1"/>
  <c r="J115" i="6"/>
  <c r="K115" i="6"/>
  <c r="L115" i="6"/>
  <c r="V115" i="6" s="1"/>
  <c r="M115" i="6"/>
  <c r="N115" i="6"/>
  <c r="O115" i="6"/>
  <c r="W115" i="6" s="1"/>
  <c r="P115" i="6"/>
  <c r="Q115" i="6"/>
  <c r="F115" i="6"/>
  <c r="T115" i="6" s="1"/>
  <c r="X115" i="6" s="1"/>
  <c r="D6" i="9"/>
  <c r="D7" i="9" s="1"/>
  <c r="E6" i="9"/>
  <c r="E7" i="9" s="1"/>
  <c r="F6" i="9"/>
  <c r="F7" i="9" s="1"/>
  <c r="F49" i="6" s="1"/>
  <c r="G6" i="9"/>
  <c r="G7" i="9" s="1"/>
  <c r="G49" i="6" s="1"/>
  <c r="H6" i="9"/>
  <c r="H7" i="9" s="1"/>
  <c r="H49" i="6" s="1"/>
  <c r="I6" i="9"/>
  <c r="I7" i="9" s="1"/>
  <c r="I49" i="6" s="1"/>
  <c r="U49" i="6" s="1"/>
  <c r="J6" i="9"/>
  <c r="J7" i="9" s="1"/>
  <c r="J49" i="6" s="1"/>
  <c r="C6" i="9"/>
  <c r="C7" i="9" s="1"/>
  <c r="K7" i="9"/>
  <c r="K49" i="6" s="1"/>
  <c r="L7" i="9"/>
  <c r="L49" i="6" s="1"/>
  <c r="V49" i="6" s="1"/>
  <c r="M7" i="9"/>
  <c r="M49" i="6"/>
  <c r="N7" i="9"/>
  <c r="N49" i="6" s="1"/>
  <c r="O7" i="9"/>
  <c r="O49" i="6" s="1"/>
  <c r="W49" i="6" s="1"/>
  <c r="P7" i="9"/>
  <c r="P49" i="6" s="1"/>
  <c r="Q7" i="9"/>
  <c r="Q49" i="6" s="1"/>
  <c r="F16" i="6"/>
  <c r="T124" i="6"/>
  <c r="H77" i="6"/>
  <c r="H85" i="6" s="1"/>
  <c r="L77" i="6"/>
  <c r="L85" i="6" s="1"/>
  <c r="P77" i="6"/>
  <c r="P85" i="6" s="1"/>
  <c r="P109" i="6" s="1"/>
  <c r="F77" i="6"/>
  <c r="T77" i="6"/>
  <c r="U113" i="6"/>
  <c r="X113" i="6" s="1"/>
  <c r="Q32" i="6"/>
  <c r="T10" i="6"/>
  <c r="U10" i="6"/>
  <c r="V10" i="6"/>
  <c r="W10" i="6"/>
  <c r="T11" i="6"/>
  <c r="U11" i="6"/>
  <c r="X11" i="6" s="1"/>
  <c r="V11" i="6"/>
  <c r="W11" i="6"/>
  <c r="R10" i="6"/>
  <c r="R11" i="6"/>
  <c r="U17" i="6"/>
  <c r="V17" i="6"/>
  <c r="U18" i="6"/>
  <c r="W18" i="6"/>
  <c r="T21" i="6"/>
  <c r="U21" i="6"/>
  <c r="V21" i="6"/>
  <c r="W21" i="6"/>
  <c r="X21" i="6" s="1"/>
  <c r="T22" i="6"/>
  <c r="X22" i="6" s="1"/>
  <c r="U22" i="6"/>
  <c r="V22" i="6"/>
  <c r="W22" i="6"/>
  <c r="T23" i="6"/>
  <c r="T28" i="6" s="1"/>
  <c r="U23" i="6"/>
  <c r="V23" i="6"/>
  <c r="W23" i="6"/>
  <c r="T24" i="6"/>
  <c r="U24" i="6"/>
  <c r="V24" i="6"/>
  <c r="W24" i="6"/>
  <c r="T25" i="6"/>
  <c r="U25" i="6"/>
  <c r="V25" i="6"/>
  <c r="W25" i="6"/>
  <c r="T26" i="6"/>
  <c r="X26" i="6" s="1"/>
  <c r="U26" i="6"/>
  <c r="V26" i="6"/>
  <c r="W26" i="6"/>
  <c r="T27" i="6"/>
  <c r="U27" i="6"/>
  <c r="V27" i="6"/>
  <c r="W27" i="6"/>
  <c r="X27" i="6" s="1"/>
  <c r="T34" i="6"/>
  <c r="U34" i="6"/>
  <c r="V34" i="6"/>
  <c r="W34" i="6"/>
  <c r="T35" i="6"/>
  <c r="U35" i="6"/>
  <c r="V35" i="6"/>
  <c r="W35" i="6"/>
  <c r="T36" i="6"/>
  <c r="U36" i="6"/>
  <c r="V36" i="6"/>
  <c r="W36" i="6"/>
  <c r="U124" i="6"/>
  <c r="X124" i="6" s="1"/>
  <c r="V124" i="6"/>
  <c r="W124" i="6"/>
  <c r="T125" i="6"/>
  <c r="U125" i="6"/>
  <c r="V125" i="6"/>
  <c r="W125" i="6"/>
  <c r="T126" i="6"/>
  <c r="U126" i="6"/>
  <c r="V126" i="6"/>
  <c r="W126" i="6"/>
  <c r="T127" i="6"/>
  <c r="U127" i="6"/>
  <c r="V127" i="6"/>
  <c r="W127" i="6"/>
  <c r="T128" i="6"/>
  <c r="U128" i="6"/>
  <c r="X128" i="6" s="1"/>
  <c r="V128" i="6"/>
  <c r="W128" i="6"/>
  <c r="T113" i="6"/>
  <c r="T114" i="6"/>
  <c r="T116" i="6"/>
  <c r="V116" i="6"/>
  <c r="T68" i="6"/>
  <c r="U68" i="6"/>
  <c r="V68" i="6"/>
  <c r="W68" i="6"/>
  <c r="T69" i="6"/>
  <c r="U69" i="6"/>
  <c r="V69" i="6"/>
  <c r="W69" i="6"/>
  <c r="T70" i="6"/>
  <c r="U70" i="6"/>
  <c r="V70" i="6"/>
  <c r="W70" i="6"/>
  <c r="T71" i="6"/>
  <c r="X71" i="6" s="1"/>
  <c r="U71" i="6"/>
  <c r="V71" i="6"/>
  <c r="W71" i="6"/>
  <c r="T72" i="6"/>
  <c r="U72" i="6"/>
  <c r="V72" i="6"/>
  <c r="W72" i="6"/>
  <c r="T73" i="6"/>
  <c r="U73" i="6"/>
  <c r="V73" i="6"/>
  <c r="W73" i="6"/>
  <c r="T74" i="6"/>
  <c r="U74" i="6"/>
  <c r="V74" i="6"/>
  <c r="W74" i="6"/>
  <c r="T78" i="6"/>
  <c r="U78" i="6"/>
  <c r="X78" i="6" s="1"/>
  <c r="V78" i="6"/>
  <c r="W78" i="6"/>
  <c r="T79" i="6"/>
  <c r="U79" i="6"/>
  <c r="V79" i="6"/>
  <c r="W79" i="6"/>
  <c r="T80" i="6"/>
  <c r="U80" i="6"/>
  <c r="V80" i="6"/>
  <c r="W80" i="6"/>
  <c r="T81" i="6"/>
  <c r="U81" i="6"/>
  <c r="X81" i="6" s="1"/>
  <c r="V81" i="6"/>
  <c r="W81" i="6"/>
  <c r="T82" i="6"/>
  <c r="U82" i="6"/>
  <c r="V82" i="6"/>
  <c r="W82" i="6"/>
  <c r="T87" i="6"/>
  <c r="U87" i="6"/>
  <c r="V87" i="6"/>
  <c r="W87" i="6"/>
  <c r="T88" i="6"/>
  <c r="U88" i="6"/>
  <c r="V88" i="6"/>
  <c r="W88" i="6"/>
  <c r="T89" i="6"/>
  <c r="U89" i="6"/>
  <c r="V89" i="6"/>
  <c r="W89" i="6"/>
  <c r="T90" i="6"/>
  <c r="U90" i="6"/>
  <c r="V90" i="6"/>
  <c r="W90" i="6"/>
  <c r="T91" i="6"/>
  <c r="U91" i="6"/>
  <c r="X91" i="6" s="1"/>
  <c r="V91" i="6"/>
  <c r="W91" i="6"/>
  <c r="T92" i="6"/>
  <c r="U92" i="6"/>
  <c r="V92" i="6"/>
  <c r="W92" i="6"/>
  <c r="T93" i="6"/>
  <c r="X93" i="6" s="1"/>
  <c r="U93" i="6"/>
  <c r="V93" i="6"/>
  <c r="W93" i="6"/>
  <c r="T94" i="6"/>
  <c r="U94" i="6"/>
  <c r="V94" i="6"/>
  <c r="W94" i="6"/>
  <c r="T95" i="6"/>
  <c r="U95" i="6"/>
  <c r="V95" i="6"/>
  <c r="W95" i="6"/>
  <c r="T96" i="6"/>
  <c r="U96" i="6"/>
  <c r="V96" i="6"/>
  <c r="W96" i="6"/>
  <c r="T97" i="6"/>
  <c r="U97" i="6"/>
  <c r="X97" i="6" s="1"/>
  <c r="V97" i="6"/>
  <c r="W97" i="6"/>
  <c r="T98" i="6"/>
  <c r="U98" i="6"/>
  <c r="V98" i="6"/>
  <c r="W98" i="6"/>
  <c r="T99" i="6"/>
  <c r="U99" i="6"/>
  <c r="V99" i="6"/>
  <c r="W99" i="6"/>
  <c r="T100" i="6"/>
  <c r="U100" i="6"/>
  <c r="X100" i="6" s="1"/>
  <c r="V100" i="6"/>
  <c r="W100" i="6"/>
  <c r="T101" i="6"/>
  <c r="X101" i="6" s="1"/>
  <c r="U101" i="6"/>
  <c r="V101" i="6"/>
  <c r="W101" i="6"/>
  <c r="T102" i="6"/>
  <c r="U102" i="6"/>
  <c r="V102" i="6"/>
  <c r="W102" i="6"/>
  <c r="T103" i="6"/>
  <c r="U103" i="6"/>
  <c r="V103" i="6"/>
  <c r="W103" i="6"/>
  <c r="T104" i="6"/>
  <c r="U104" i="6"/>
  <c r="V104" i="6"/>
  <c r="W104" i="6"/>
  <c r="T105" i="6"/>
  <c r="U105" i="6"/>
  <c r="V105" i="6"/>
  <c r="W105" i="6"/>
  <c r="T106" i="6"/>
  <c r="U106" i="6"/>
  <c r="V106" i="6"/>
  <c r="W106" i="6"/>
  <c r="T50" i="6"/>
  <c r="U50" i="6"/>
  <c r="V50" i="6"/>
  <c r="W50" i="6"/>
  <c r="T51" i="6"/>
  <c r="X51" i="6" s="1"/>
  <c r="U51" i="6"/>
  <c r="V51" i="6"/>
  <c r="W51" i="6"/>
  <c r="T52" i="6"/>
  <c r="U52" i="6"/>
  <c r="V52" i="6"/>
  <c r="W52" i="6"/>
  <c r="T57" i="6"/>
  <c r="U57" i="6"/>
  <c r="V57" i="6"/>
  <c r="W57" i="6"/>
  <c r="W64" i="6" s="1"/>
  <c r="T58" i="6"/>
  <c r="U58" i="6"/>
  <c r="V58" i="6"/>
  <c r="W58" i="6"/>
  <c r="T59" i="6"/>
  <c r="X59" i="6" s="1"/>
  <c r="U59" i="6"/>
  <c r="V59" i="6"/>
  <c r="W59" i="6"/>
  <c r="T60" i="6"/>
  <c r="U60" i="6"/>
  <c r="V60" i="6"/>
  <c r="W60" i="6"/>
  <c r="X60" i="6" s="1"/>
  <c r="T61" i="6"/>
  <c r="X61" i="6" s="1"/>
  <c r="U61" i="6"/>
  <c r="V61" i="6"/>
  <c r="W61" i="6"/>
  <c r="T62" i="6"/>
  <c r="X62" i="6" s="1"/>
  <c r="U62" i="6"/>
  <c r="V62" i="6"/>
  <c r="W62" i="6"/>
  <c r="T63" i="6"/>
  <c r="U63" i="6"/>
  <c r="V63" i="6"/>
  <c r="W63" i="6"/>
  <c r="T138" i="6"/>
  <c r="U138" i="6"/>
  <c r="V138" i="6"/>
  <c r="W138" i="6"/>
  <c r="T139" i="6"/>
  <c r="T142" i="6" s="1"/>
  <c r="U139" i="6"/>
  <c r="U142" i="6" s="1"/>
  <c r="V139" i="6"/>
  <c r="W139" i="6"/>
  <c r="T140" i="6"/>
  <c r="U140" i="6"/>
  <c r="V140" i="6"/>
  <c r="W140" i="6"/>
  <c r="W142" i="6" s="1"/>
  <c r="T141" i="6"/>
  <c r="X141" i="6" s="1"/>
  <c r="U141" i="6"/>
  <c r="V141" i="6"/>
  <c r="W141" i="6"/>
  <c r="T144" i="6"/>
  <c r="X144" i="6" s="1"/>
  <c r="U144" i="6"/>
  <c r="V144" i="6"/>
  <c r="W144" i="6"/>
  <c r="R21" i="6"/>
  <c r="R22" i="6"/>
  <c r="R23" i="6"/>
  <c r="R24" i="6"/>
  <c r="R25" i="6"/>
  <c r="R26" i="6"/>
  <c r="R27" i="6"/>
  <c r="R34" i="6"/>
  <c r="R35" i="6"/>
  <c r="R36" i="6"/>
  <c r="R124" i="6"/>
  <c r="R125" i="6"/>
  <c r="R126" i="6"/>
  <c r="R127" i="6"/>
  <c r="R128" i="6"/>
  <c r="R115" i="6"/>
  <c r="R68" i="6"/>
  <c r="R69" i="6"/>
  <c r="R70" i="6"/>
  <c r="R71" i="6"/>
  <c r="R72" i="6"/>
  <c r="R73" i="6"/>
  <c r="R74" i="6"/>
  <c r="R78" i="6"/>
  <c r="R79" i="6"/>
  <c r="R80" i="6"/>
  <c r="R81" i="6"/>
  <c r="R82" i="6"/>
  <c r="R87" i="6"/>
  <c r="R88" i="6"/>
  <c r="R89" i="6"/>
  <c r="R90" i="6"/>
  <c r="R91" i="6"/>
  <c r="R92" i="6"/>
  <c r="R93" i="6"/>
  <c r="R94" i="6"/>
  <c r="R95" i="6"/>
  <c r="R96" i="6"/>
  <c r="R97" i="6"/>
  <c r="R98" i="6"/>
  <c r="R99" i="6"/>
  <c r="R100" i="6"/>
  <c r="R101" i="6"/>
  <c r="R102" i="6"/>
  <c r="R103" i="6"/>
  <c r="R104" i="6"/>
  <c r="R105" i="6"/>
  <c r="R106" i="6"/>
  <c r="R50" i="6"/>
  <c r="R51" i="6"/>
  <c r="R52" i="6"/>
  <c r="R57" i="6"/>
  <c r="R58" i="6"/>
  <c r="R59" i="6"/>
  <c r="R60" i="6"/>
  <c r="R61" i="6"/>
  <c r="R62" i="6"/>
  <c r="R63" i="6"/>
  <c r="R138" i="6"/>
  <c r="R139" i="6"/>
  <c r="R140" i="6"/>
  <c r="R141" i="6"/>
  <c r="R144" i="6"/>
  <c r="Q28" i="6"/>
  <c r="Q75" i="6"/>
  <c r="Q107" i="6"/>
  <c r="Q64" i="6"/>
  <c r="Q142" i="6"/>
  <c r="P28" i="6"/>
  <c r="P75" i="6"/>
  <c r="P107" i="6"/>
  <c r="P64" i="6"/>
  <c r="P142" i="6"/>
  <c r="O28" i="6"/>
  <c r="O75" i="6"/>
  <c r="O107" i="6"/>
  <c r="O64" i="6"/>
  <c r="O142" i="6"/>
  <c r="N28" i="6"/>
  <c r="N75" i="6"/>
  <c r="N107" i="6"/>
  <c r="N64" i="6"/>
  <c r="N142" i="6"/>
  <c r="M28" i="6"/>
  <c r="M75" i="6"/>
  <c r="M107" i="6"/>
  <c r="M64" i="6"/>
  <c r="M142" i="6"/>
  <c r="L28" i="6"/>
  <c r="L75" i="6"/>
  <c r="L107" i="6"/>
  <c r="L64" i="6"/>
  <c r="L142" i="6"/>
  <c r="K28" i="6"/>
  <c r="K75" i="6"/>
  <c r="K107" i="6"/>
  <c r="K64" i="6"/>
  <c r="K142" i="6"/>
  <c r="J28" i="6"/>
  <c r="J75" i="6"/>
  <c r="J107" i="6"/>
  <c r="J64" i="6"/>
  <c r="J142" i="6"/>
  <c r="I28" i="6"/>
  <c r="I75" i="6"/>
  <c r="I109" i="6" s="1"/>
  <c r="I107" i="6"/>
  <c r="I64" i="6"/>
  <c r="I142" i="6"/>
  <c r="H28" i="6"/>
  <c r="H75" i="6"/>
  <c r="H107" i="6"/>
  <c r="H64" i="6"/>
  <c r="H142" i="6"/>
  <c r="G28" i="6"/>
  <c r="G75" i="6"/>
  <c r="G107" i="6"/>
  <c r="G64" i="6"/>
  <c r="G142" i="6"/>
  <c r="F28" i="6"/>
  <c r="F75" i="6"/>
  <c r="F107" i="6"/>
  <c r="F64" i="6"/>
  <c r="F142" i="6"/>
  <c r="W17" i="6"/>
  <c r="U114" i="6"/>
  <c r="W113" i="6"/>
  <c r="R17" i="6"/>
  <c r="R18" i="6"/>
  <c r="W116" i="6"/>
  <c r="V114" i="6"/>
  <c r="X114" i="6" s="1"/>
  <c r="R113" i="6"/>
  <c r="R114" i="6"/>
  <c r="R116" i="6"/>
  <c r="T18" i="6"/>
  <c r="T17" i="6"/>
  <c r="U116" i="6"/>
  <c r="W114" i="6"/>
  <c r="V18" i="6"/>
  <c r="V113" i="6"/>
  <c r="N31" i="6"/>
  <c r="N39" i="6" s="1"/>
  <c r="J31" i="6"/>
  <c r="J39" i="6" s="1"/>
  <c r="N32" i="6"/>
  <c r="J32" i="6"/>
  <c r="G16" i="6"/>
  <c r="I33" i="6"/>
  <c r="Q31" i="6"/>
  <c r="I31" i="6"/>
  <c r="U31" i="6" s="1"/>
  <c r="U39" i="6" s="1"/>
  <c r="G48" i="6"/>
  <c r="G55" i="6" s="1"/>
  <c r="G66" i="6" s="1"/>
  <c r="Q33" i="6"/>
  <c r="M32" i="6"/>
  <c r="I32" i="6"/>
  <c r="U32" i="6" s="1"/>
  <c r="M31" i="6"/>
  <c r="M39" i="6" s="1"/>
  <c r="K31" i="6"/>
  <c r="K39" i="6" s="1"/>
  <c r="G31" i="6"/>
  <c r="G39" i="6" s="1"/>
  <c r="F123" i="6"/>
  <c r="T123" i="6" s="1"/>
  <c r="X123" i="6" s="1"/>
  <c r="Q48" i="6"/>
  <c r="Q55" i="6" s="1"/>
  <c r="Q66" i="6" s="1"/>
  <c r="M48" i="6"/>
  <c r="M55" i="6" s="1"/>
  <c r="M66" i="6" s="1"/>
  <c r="F33" i="6"/>
  <c r="M33" i="6"/>
  <c r="G33" i="6"/>
  <c r="O32" i="6"/>
  <c r="W32" i="6" s="1"/>
  <c r="K32" i="6"/>
  <c r="G32" i="6"/>
  <c r="O31" i="6"/>
  <c r="W31" i="6" s="1"/>
  <c r="W39" i="6" s="1"/>
  <c r="L48" i="6"/>
  <c r="L55" i="6" s="1"/>
  <c r="L66" i="6" s="1"/>
  <c r="K129" i="6"/>
  <c r="F122" i="6"/>
  <c r="R122" i="6" s="1"/>
  <c r="P32" i="6"/>
  <c r="L32" i="6"/>
  <c r="V32" i="6" s="1"/>
  <c r="H32" i="6"/>
  <c r="F32" i="6"/>
  <c r="T32" i="6" s="1"/>
  <c r="X32" i="6" s="1"/>
  <c r="P31" i="6"/>
  <c r="P39" i="6" s="1"/>
  <c r="O48" i="6"/>
  <c r="W48" i="6" s="1"/>
  <c r="W55" i="6" s="1"/>
  <c r="W66" i="6" s="1"/>
  <c r="N48" i="6"/>
  <c r="L31" i="6"/>
  <c r="K48" i="6"/>
  <c r="K55" i="6" s="1"/>
  <c r="K66" i="6" s="1"/>
  <c r="J48" i="6"/>
  <c r="J55" i="6" s="1"/>
  <c r="J66" i="6" s="1"/>
  <c r="H31" i="6"/>
  <c r="H39" i="6" s="1"/>
  <c r="L112" i="6"/>
  <c r="V112" i="6" s="1"/>
  <c r="P48" i="6"/>
  <c r="P55" i="6" s="1"/>
  <c r="P66" i="6" s="1"/>
  <c r="O33" i="6"/>
  <c r="W33" i="6"/>
  <c r="K33" i="6"/>
  <c r="H33" i="6"/>
  <c r="N33" i="6"/>
  <c r="J33" i="6"/>
  <c r="H112" i="6"/>
  <c r="Q111" i="6"/>
  <c r="Q119" i="6" s="1"/>
  <c r="M84" i="6"/>
  <c r="K37" i="6"/>
  <c r="M77" i="6"/>
  <c r="M85" i="6" s="1"/>
  <c r="M111" i="6"/>
  <c r="M119" i="6" s="1"/>
  <c r="Q37" i="6"/>
  <c r="M117" i="6"/>
  <c r="Q112" i="6"/>
  <c r="O112" i="6"/>
  <c r="W112" i="6" s="1"/>
  <c r="N117" i="6"/>
  <c r="J37" i="6"/>
  <c r="K83" i="6"/>
  <c r="M37" i="6"/>
  <c r="Q83" i="6"/>
  <c r="Q54" i="6"/>
  <c r="Q118" i="6"/>
  <c r="I37" i="6"/>
  <c r="U37" i="6"/>
  <c r="M53" i="6"/>
  <c r="O123" i="6"/>
  <c r="W123" i="6" s="1"/>
  <c r="K123" i="6"/>
  <c r="G123" i="6"/>
  <c r="P122" i="6"/>
  <c r="N122" i="6"/>
  <c r="L122" i="6"/>
  <c r="V122" i="6" s="1"/>
  <c r="H122" i="6"/>
  <c r="Q121" i="6"/>
  <c r="O121" i="6"/>
  <c r="O131" i="6" s="1"/>
  <c r="O133" i="6" s="1"/>
  <c r="M121" i="6"/>
  <c r="M131" i="6" s="1"/>
  <c r="M133" i="6" s="1"/>
  <c r="K121" i="6"/>
  <c r="K131" i="6" s="1"/>
  <c r="K133" i="6" s="1"/>
  <c r="I121" i="6"/>
  <c r="U121" i="6" s="1"/>
  <c r="U131" i="6" s="1"/>
  <c r="U133" i="6" s="1"/>
  <c r="J118" i="6"/>
  <c r="H123" i="6"/>
  <c r="O122" i="6"/>
  <c r="W122" i="6" s="1"/>
  <c r="K122" i="6"/>
  <c r="N121" i="6"/>
  <c r="N131" i="6" s="1"/>
  <c r="N133" i="6" s="1"/>
  <c r="G53" i="6"/>
  <c r="G121" i="6"/>
  <c r="G131" i="6" s="1"/>
  <c r="G133" i="6" s="1"/>
  <c r="G111" i="6"/>
  <c r="G119" i="6" s="1"/>
  <c r="J111" i="6"/>
  <c r="J119" i="6" s="1"/>
  <c r="F111" i="6"/>
  <c r="F119" i="6" s="1"/>
  <c r="I112" i="6"/>
  <c r="U112" i="6" s="1"/>
  <c r="P129" i="6"/>
  <c r="N38" i="6"/>
  <c r="L54" i="6"/>
  <c r="V54" i="6" s="1"/>
  <c r="J53" i="6"/>
  <c r="F112" i="6"/>
  <c r="R112" i="6"/>
  <c r="L83" i="6"/>
  <c r="V83" i="6" s="1"/>
  <c r="L111" i="6"/>
  <c r="V111" i="6"/>
  <c r="V119" i="6"/>
  <c r="N129" i="6"/>
  <c r="G129" i="6"/>
  <c r="P112" i="6"/>
  <c r="P111" i="6"/>
  <c r="P119" i="6" s="1"/>
  <c r="N54" i="6"/>
  <c r="L38" i="6"/>
  <c r="G84" i="6"/>
  <c r="K77" i="6"/>
  <c r="K85" i="6" s="1"/>
  <c r="K109" i="6" s="1"/>
  <c r="K111" i="6"/>
  <c r="K119" i="6" s="1"/>
  <c r="Q77" i="6"/>
  <c r="Q85" i="6"/>
  <c r="H111" i="6"/>
  <c r="H119" i="6" s="1"/>
  <c r="H48" i="6"/>
  <c r="H55" i="6" s="1"/>
  <c r="H66" i="6" s="1"/>
  <c r="F48" i="6"/>
  <c r="F55" i="6" s="1"/>
  <c r="F66" i="6" s="1"/>
  <c r="N112" i="6"/>
  <c r="I111" i="6"/>
  <c r="U111" i="6" s="1"/>
  <c r="U119" i="6" s="1"/>
  <c r="N77" i="6"/>
  <c r="N85" i="6" s="1"/>
  <c r="N109" i="6" s="1"/>
  <c r="M112" i="6"/>
  <c r="I77" i="6"/>
  <c r="U77" i="6" s="1"/>
  <c r="U85" i="6" s="1"/>
  <c r="J112" i="6"/>
  <c r="G112" i="6"/>
  <c r="P33" i="6"/>
  <c r="L33" i="6"/>
  <c r="V33" i="6"/>
  <c r="O77" i="6"/>
  <c r="O85" i="6" s="1"/>
  <c r="O109" i="6" s="1"/>
  <c r="J77" i="6"/>
  <c r="J85" i="6" s="1"/>
  <c r="J109" i="6" s="1"/>
  <c r="G77" i="6"/>
  <c r="G85" i="6"/>
  <c r="G109" i="6" s="1"/>
  <c r="Q117" i="6"/>
  <c r="M118" i="6"/>
  <c r="M54" i="6"/>
  <c r="K130" i="6"/>
  <c r="U33" i="6"/>
  <c r="R32" i="6"/>
  <c r="T31" i="6"/>
  <c r="X31" i="6" s="1"/>
  <c r="X39" i="6" s="1"/>
  <c r="R31" i="6"/>
  <c r="J54" i="6"/>
  <c r="M83" i="6"/>
  <c r="K38" i="6"/>
  <c r="J38" i="6"/>
  <c r="N118" i="6"/>
  <c r="J129" i="6"/>
  <c r="Q53" i="6"/>
  <c r="M38" i="6"/>
  <c r="Q38" i="6"/>
  <c r="T111" i="6"/>
  <c r="X111" i="6" s="1"/>
  <c r="X119" i="6" s="1"/>
  <c r="L53" i="6"/>
  <c r="V53" i="6" s="1"/>
  <c r="G83" i="6"/>
  <c r="Q84" i="6"/>
  <c r="K84" i="6"/>
  <c r="I38" i="6"/>
  <c r="U38" i="6" s="1"/>
  <c r="J117" i="6"/>
  <c r="N37" i="6"/>
  <c r="G54" i="6"/>
  <c r="L84" i="6"/>
  <c r="V84" i="6" s="1"/>
  <c r="L37" i="6"/>
  <c r="V37" i="6" s="1"/>
  <c r="N53" i="6"/>
  <c r="P130" i="6"/>
  <c r="G130" i="6"/>
  <c r="P54" i="6"/>
  <c r="L130" i="6"/>
  <c r="N130" i="6"/>
  <c r="N111" i="6"/>
  <c r="N119" i="6" s="1"/>
  <c r="P84" i="6"/>
  <c r="P83" i="6"/>
  <c r="L117" i="6"/>
  <c r="V117" i="6" s="1"/>
  <c r="L118" i="6"/>
  <c r="V118" i="6"/>
  <c r="P118" i="6"/>
  <c r="K53" i="6"/>
  <c r="K54" i="6"/>
  <c r="G37" i="6"/>
  <c r="G38" i="6"/>
  <c r="P117" i="6"/>
  <c r="P38" i="6"/>
  <c r="P37" i="6"/>
  <c r="G118" i="6"/>
  <c r="I122" i="6"/>
  <c r="U122" i="6"/>
  <c r="J83" i="6"/>
  <c r="J84" i="6"/>
  <c r="F121" i="6"/>
  <c r="F131" i="6" s="1"/>
  <c r="F133" i="6" s="1"/>
  <c r="L121" i="6"/>
  <c r="L131" i="6" s="1"/>
  <c r="L133" i="6" s="1"/>
  <c r="Q122" i="6"/>
  <c r="I123" i="6"/>
  <c r="U123" i="6" s="1"/>
  <c r="L123" i="6"/>
  <c r="V123" i="6" s="1"/>
  <c r="I117" i="6"/>
  <c r="I118" i="6"/>
  <c r="U118" i="6" s="1"/>
  <c r="F84" i="6"/>
  <c r="T84" i="6" s="1"/>
  <c r="X84" i="6" s="1"/>
  <c r="F83" i="6"/>
  <c r="T83" i="6"/>
  <c r="X83" i="6" s="1"/>
  <c r="P53" i="6"/>
  <c r="H83" i="6"/>
  <c r="H84" i="6"/>
  <c r="O37" i="6"/>
  <c r="W37" i="6" s="1"/>
  <c r="O38" i="6"/>
  <c r="W38" i="6"/>
  <c r="J130" i="6"/>
  <c r="O83" i="6"/>
  <c r="W83" i="6" s="1"/>
  <c r="O84" i="6"/>
  <c r="W84" i="6" s="1"/>
  <c r="P121" i="6"/>
  <c r="P131" i="6" s="1"/>
  <c r="P133" i="6" s="1"/>
  <c r="J123" i="6"/>
  <c r="M123" i="6"/>
  <c r="J121" i="6"/>
  <c r="J131" i="6" s="1"/>
  <c r="J133" i="6" s="1"/>
  <c r="K112" i="6"/>
  <c r="I48" i="6"/>
  <c r="O117" i="6"/>
  <c r="W117" i="6" s="1"/>
  <c r="O118" i="6"/>
  <c r="W118" i="6" s="1"/>
  <c r="G122" i="6"/>
  <c r="N123" i="6"/>
  <c r="Q123" i="6"/>
  <c r="P123" i="6"/>
  <c r="I53" i="6"/>
  <c r="I54" i="6"/>
  <c r="U54" i="6" s="1"/>
  <c r="F54" i="6"/>
  <c r="R54" i="6" s="1"/>
  <c r="F53" i="6"/>
  <c r="R53" i="6" s="1"/>
  <c r="H53" i="6"/>
  <c r="H54" i="6"/>
  <c r="H38" i="6"/>
  <c r="H37" i="6"/>
  <c r="O53" i="6"/>
  <c r="W53" i="6" s="1"/>
  <c r="O54" i="6"/>
  <c r="W54" i="6" s="1"/>
  <c r="O111" i="6"/>
  <c r="L129" i="6"/>
  <c r="V129" i="6" s="1"/>
  <c r="H121" i="6"/>
  <c r="H131" i="6" s="1"/>
  <c r="H133" i="6" s="1"/>
  <c r="M122" i="6"/>
  <c r="J122" i="6"/>
  <c r="I84" i="6"/>
  <c r="U84" i="6" s="1"/>
  <c r="I83" i="6"/>
  <c r="U83" i="6" s="1"/>
  <c r="F37" i="6"/>
  <c r="R37" i="6"/>
  <c r="F38" i="6"/>
  <c r="R38" i="6" s="1"/>
  <c r="F118" i="6"/>
  <c r="T118" i="6" s="1"/>
  <c r="X118" i="6" s="1"/>
  <c r="F117" i="6"/>
  <c r="H117" i="6"/>
  <c r="H118" i="6"/>
  <c r="H16" i="6"/>
  <c r="Q39" i="6"/>
  <c r="V38" i="6"/>
  <c r="I39" i="6"/>
  <c r="N55" i="6"/>
  <c r="N66" i="6" s="1"/>
  <c r="I85" i="6"/>
  <c r="L119" i="6"/>
  <c r="I130" i="6"/>
  <c r="U130" i="6" s="1"/>
  <c r="F130" i="6"/>
  <c r="T130" i="6" s="1"/>
  <c r="X130" i="6" s="1"/>
  <c r="O129" i="6"/>
  <c r="W129" i="6" s="1"/>
  <c r="I129" i="6"/>
  <c r="U129" i="6" s="1"/>
  <c r="H129" i="6"/>
  <c r="O130" i="6"/>
  <c r="W130" i="6" s="1"/>
  <c r="Q130" i="6"/>
  <c r="N83" i="6"/>
  <c r="H130" i="6"/>
  <c r="K118" i="6"/>
  <c r="M129" i="6"/>
  <c r="Q129" i="6"/>
  <c r="F39" i="6"/>
  <c r="M130" i="6"/>
  <c r="U53" i="6"/>
  <c r="V121" i="6"/>
  <c r="V131" i="6" s="1"/>
  <c r="V133" i="6" s="1"/>
  <c r="N84" i="6"/>
  <c r="F129" i="6"/>
  <c r="R129" i="6"/>
  <c r="G117" i="6"/>
  <c r="K117" i="6"/>
  <c r="T16" i="6"/>
  <c r="X16" i="6" s="1"/>
  <c r="R39" i="6"/>
  <c r="Q131" i="6"/>
  <c r="Q133" i="6" s="1"/>
  <c r="V130" i="6"/>
  <c r="T129" i="6"/>
  <c r="X129" i="6" s="1"/>
  <c r="U117" i="6"/>
  <c r="I16" i="6"/>
  <c r="U16" i="6" s="1"/>
  <c r="J16" i="6"/>
  <c r="K16" i="6"/>
  <c r="F9" i="6"/>
  <c r="F12" i="6" s="1"/>
  <c r="F15" i="6"/>
  <c r="F19" i="6" s="1"/>
  <c r="F41" i="6" s="1"/>
  <c r="F149" i="6" s="1"/>
  <c r="L16" i="6"/>
  <c r="V16" i="6" s="1"/>
  <c r="G9" i="6"/>
  <c r="G12" i="6" s="1"/>
  <c r="G15" i="6"/>
  <c r="G19" i="6" s="1"/>
  <c r="M16" i="6"/>
  <c r="H9" i="6"/>
  <c r="H12" i="6" s="1"/>
  <c r="H15" i="6"/>
  <c r="H19" i="6" s="1"/>
  <c r="N16" i="6"/>
  <c r="I9" i="6"/>
  <c r="U9" i="6" s="1"/>
  <c r="U12" i="6" s="1"/>
  <c r="I15" i="6"/>
  <c r="I19" i="6"/>
  <c r="O16" i="6"/>
  <c r="W16" i="6" s="1"/>
  <c r="J9" i="6"/>
  <c r="J12" i="6" s="1"/>
  <c r="P16" i="6"/>
  <c r="J15" i="6"/>
  <c r="J19" i="6"/>
  <c r="J41" i="6" s="1"/>
  <c r="K9" i="6"/>
  <c r="K12" i="6" s="1"/>
  <c r="Q16" i="6"/>
  <c r="K15" i="6"/>
  <c r="K19" i="6" s="1"/>
  <c r="K41" i="6" s="1"/>
  <c r="R16" i="6"/>
  <c r="L9" i="6"/>
  <c r="L15" i="6"/>
  <c r="L19" i="6" s="1"/>
  <c r="L41" i="6" s="1"/>
  <c r="L149" i="6" s="1"/>
  <c r="M9" i="6"/>
  <c r="M12" i="6" s="1"/>
  <c r="M15" i="6"/>
  <c r="M19" i="6" s="1"/>
  <c r="M29" i="6" s="1"/>
  <c r="N9" i="6"/>
  <c r="N12" i="6" s="1"/>
  <c r="N15" i="6"/>
  <c r="N19" i="6"/>
  <c r="N41" i="6" s="1"/>
  <c r="O9" i="6"/>
  <c r="O12" i="6" s="1"/>
  <c r="O15" i="6"/>
  <c r="O19" i="6" s="1"/>
  <c r="O41" i="6" s="1"/>
  <c r="P9" i="6"/>
  <c r="P12" i="6" s="1"/>
  <c r="P15" i="6"/>
  <c r="P19" i="6" s="1"/>
  <c r="P41" i="6" s="1"/>
  <c r="Q9" i="6"/>
  <c r="Q12" i="6" s="1"/>
  <c r="Q15" i="6"/>
  <c r="Q19" i="6" s="1"/>
  <c r="R9" i="6"/>
  <c r="R12" i="6" s="1"/>
  <c r="O39" i="6"/>
  <c r="R123" i="6"/>
  <c r="W121" i="6"/>
  <c r="W131" i="6" s="1"/>
  <c r="W133" i="6" s="1"/>
  <c r="V64" i="6"/>
  <c r="I131" i="6"/>
  <c r="I133" i="6" s="1"/>
  <c r="V28" i="6"/>
  <c r="G65" i="25"/>
  <c r="F66" i="25"/>
  <c r="R66" i="25" s="1"/>
  <c r="H66" i="25"/>
  <c r="H65" i="25"/>
  <c r="I66" i="25"/>
  <c r="U66" i="25" s="1"/>
  <c r="AG66" i="25" s="1"/>
  <c r="J66" i="25"/>
  <c r="K66" i="25"/>
  <c r="N66" i="25"/>
  <c r="O66" i="25"/>
  <c r="W66" i="25" s="1"/>
  <c r="AI66" i="25" s="1"/>
  <c r="P66" i="25"/>
  <c r="Q66" i="25"/>
  <c r="T37" i="6"/>
  <c r="X37" i="6"/>
  <c r="V142" i="6"/>
  <c r="X35" i="6"/>
  <c r="I119" i="6"/>
  <c r="X98" i="6"/>
  <c r="D13" i="22"/>
  <c r="H36" i="24"/>
  <c r="T49" i="6"/>
  <c r="X49" i="6" s="1"/>
  <c r="R49" i="6"/>
  <c r="T112" i="6"/>
  <c r="X112" i="6" s="1"/>
  <c r="W9" i="6"/>
  <c r="W12" i="6" s="1"/>
  <c r="W75" i="6"/>
  <c r="U15" i="6"/>
  <c r="U19" i="6"/>
  <c r="R77" i="6"/>
  <c r="R85" i="6" s="1"/>
  <c r="X138" i="6"/>
  <c r="X58" i="6"/>
  <c r="X23" i="6"/>
  <c r="F85" i="6"/>
  <c r="F109" i="6" s="1"/>
  <c r="X87" i="6"/>
  <c r="F80" i="24"/>
  <c r="W10" i="25"/>
  <c r="AI10" i="25" s="1"/>
  <c r="X58" i="25"/>
  <c r="AJ58" i="25" s="1"/>
  <c r="U11" i="25"/>
  <c r="AG11" i="25" s="1"/>
  <c r="R58" i="25"/>
  <c r="V58" i="25"/>
  <c r="AH58" i="25" s="1"/>
  <c r="U64" i="25"/>
  <c r="AG64" i="25" s="1"/>
  <c r="M66" i="25"/>
  <c r="L66" i="25"/>
  <c r="V66" i="25" s="1"/>
  <c r="AH66" i="25" s="1"/>
  <c r="X89" i="6"/>
  <c r="X25" i="6"/>
  <c r="AF64" i="25"/>
  <c r="X64" i="25"/>
  <c r="AJ64" i="25" s="1"/>
  <c r="G7" i="22"/>
  <c r="G8" i="22" s="1"/>
  <c r="P17" i="25"/>
  <c r="W17" i="25"/>
  <c r="AI17" i="25"/>
  <c r="G18" i="25"/>
  <c r="R18" i="25"/>
  <c r="V31" i="6"/>
  <c r="V39" i="6" s="1"/>
  <c r="L39" i="6"/>
  <c r="X95" i="6"/>
  <c r="X79" i="6"/>
  <c r="X70" i="6"/>
  <c r="I12" i="6"/>
  <c r="X139" i="6"/>
  <c r="X50" i="6"/>
  <c r="F65" i="25"/>
  <c r="R65" i="25" s="1"/>
  <c r="X77" i="6"/>
  <c r="X85" i="6" s="1"/>
  <c r="T85" i="6"/>
  <c r="X52" i="6"/>
  <c r="P24" i="25"/>
  <c r="Q33" i="25"/>
  <c r="G54" i="25"/>
  <c r="I63" i="25"/>
  <c r="U63" i="25" s="1"/>
  <c r="AG63" i="25" s="1"/>
  <c r="M17" i="25"/>
  <c r="O22" i="25"/>
  <c r="M24" i="25"/>
  <c r="H32" i="25"/>
  <c r="L32" i="25"/>
  <c r="V32" i="25"/>
  <c r="G33" i="25"/>
  <c r="N33" i="25"/>
  <c r="Q48" i="25"/>
  <c r="Q54" i="25"/>
  <c r="L55" i="25"/>
  <c r="V55" i="25" s="1"/>
  <c r="AH55" i="25" s="1"/>
  <c r="Q57" i="25"/>
  <c r="G69" i="24"/>
  <c r="G80" i="24" s="1"/>
  <c r="I57" i="25"/>
  <c r="U57" i="25" s="1"/>
  <c r="AG57" i="25" s="1"/>
  <c r="R83" i="6"/>
  <c r="H17" i="25"/>
  <c r="I22" i="25"/>
  <c r="U22" i="25" s="1"/>
  <c r="AG22" i="25" s="1"/>
  <c r="J24" i="25"/>
  <c r="N31" i="25"/>
  <c r="P32" i="25"/>
  <c r="G48" i="25"/>
  <c r="R48" i="25"/>
  <c r="N48" i="25"/>
  <c r="L54" i="25"/>
  <c r="V54" i="25" s="1"/>
  <c r="AH54" i="25" s="1"/>
  <c r="K57" i="25"/>
  <c r="N57" i="25"/>
  <c r="Q63" i="25"/>
  <c r="J18" i="25"/>
  <c r="P18" i="25"/>
  <c r="Q22" i="25"/>
  <c r="L31" i="25"/>
  <c r="V31" i="25" s="1"/>
  <c r="H57" i="25"/>
  <c r="R53" i="25"/>
  <c r="R60" i="25" s="1"/>
  <c r="V53" i="25"/>
  <c r="H24" i="25"/>
  <c r="R24" i="25"/>
  <c r="J31" i="25"/>
  <c r="W31" i="25"/>
  <c r="W33" i="25"/>
  <c r="W48" i="25"/>
  <c r="J54" i="25"/>
  <c r="O60" i="25"/>
  <c r="U55" i="25"/>
  <c r="AG55" i="25" s="1"/>
  <c r="T57" i="25"/>
  <c r="AF57" i="25" s="1"/>
  <c r="AF23" i="25"/>
  <c r="P48" i="25"/>
  <c r="F55" i="25"/>
  <c r="R55" i="25" s="1"/>
  <c r="U17" i="25"/>
  <c r="AG17" i="25" s="1"/>
  <c r="Q18" i="25"/>
  <c r="H22" i="25"/>
  <c r="L24" i="25"/>
  <c r="V24" i="25" s="1"/>
  <c r="AH24" i="25" s="1"/>
  <c r="O24" i="25"/>
  <c r="W24" i="25" s="1"/>
  <c r="AI24" i="25" s="1"/>
  <c r="F31" i="25"/>
  <c r="R31" i="25" s="1"/>
  <c r="M31" i="25"/>
  <c r="Q32" i="25"/>
  <c r="L48" i="25"/>
  <c r="V48" i="25" s="1"/>
  <c r="F54" i="25"/>
  <c r="M54" i="25"/>
  <c r="M60" i="25"/>
  <c r="P54" i="25"/>
  <c r="P60" i="25"/>
  <c r="G55" i="25"/>
  <c r="J55" i="25"/>
  <c r="N55" i="25"/>
  <c r="L57" i="25"/>
  <c r="V57" i="25" s="1"/>
  <c r="AH57" i="25" s="1"/>
  <c r="M63" i="25"/>
  <c r="U56" i="25"/>
  <c r="T18" i="25"/>
  <c r="X18" i="25" s="1"/>
  <c r="AJ18" i="25" s="1"/>
  <c r="L18" i="25"/>
  <c r="V18" i="25" s="1"/>
  <c r="AH18" i="25" s="1"/>
  <c r="W18" i="25"/>
  <c r="AI18" i="25" s="1"/>
  <c r="U24" i="25"/>
  <c r="AG24" i="25" s="1"/>
  <c r="P31" i="25"/>
  <c r="W32" i="25"/>
  <c r="R33" i="25"/>
  <c r="J33" i="25"/>
  <c r="U33" i="25"/>
  <c r="T48" i="25"/>
  <c r="X48" i="25" s="1"/>
  <c r="I48" i="25"/>
  <c r="U48" i="25"/>
  <c r="K60" i="25"/>
  <c r="N60" i="25"/>
  <c r="P57" i="25"/>
  <c r="W57" i="25"/>
  <c r="AI57" i="25" s="1"/>
  <c r="F63" i="25"/>
  <c r="R63" i="25" s="1"/>
  <c r="P63" i="25"/>
  <c r="W63" i="25"/>
  <c r="AI63" i="25" s="1"/>
  <c r="R47" i="25"/>
  <c r="T47" i="25"/>
  <c r="X47" i="25" s="1"/>
  <c r="U54" i="25"/>
  <c r="AG54" i="25" s="1"/>
  <c r="R11" i="25"/>
  <c r="AF11" i="25"/>
  <c r="AJ11" i="25" s="1"/>
  <c r="R23" i="25"/>
  <c r="U23" i="25"/>
  <c r="AG23" i="25"/>
  <c r="J60" i="25"/>
  <c r="R64" i="25"/>
  <c r="R59" i="25"/>
  <c r="H60" i="25"/>
  <c r="W64" i="25"/>
  <c r="AI64" i="25" s="1"/>
  <c r="G15" i="25"/>
  <c r="G19" i="25" s="1"/>
  <c r="G30" i="25"/>
  <c r="G35" i="25"/>
  <c r="T17" i="25"/>
  <c r="G60" i="25"/>
  <c r="N149" i="6"/>
  <c r="N43" i="6"/>
  <c r="R57" i="25"/>
  <c r="L60" i="25"/>
  <c r="AF24" i="25"/>
  <c r="F60" i="25"/>
  <c r="AG56" i="25"/>
  <c r="X53" i="25"/>
  <c r="AJ53" i="25" s="1"/>
  <c r="T55" i="25"/>
  <c r="AF55" i="25" s="1"/>
  <c r="AH53" i="25"/>
  <c r="W22" i="25"/>
  <c r="AI22" i="25" s="1"/>
  <c r="H21" i="25"/>
  <c r="H27" i="25" s="1"/>
  <c r="I21" i="25"/>
  <c r="I27" i="25" s="1"/>
  <c r="P30" i="25"/>
  <c r="P36" i="25" s="1"/>
  <c r="F15" i="25"/>
  <c r="F19" i="25" s="1"/>
  <c r="Q30" i="25"/>
  <c r="Q36" i="25" s="1"/>
  <c r="K30" i="25"/>
  <c r="K36" i="25" s="1"/>
  <c r="G34" i="25"/>
  <c r="G36" i="25"/>
  <c r="G21" i="25"/>
  <c r="G27" i="25" s="1"/>
  <c r="F21" i="25"/>
  <c r="T21" i="25" s="1"/>
  <c r="AF21" i="25" s="1"/>
  <c r="M30" i="25"/>
  <c r="M36" i="25" s="1"/>
  <c r="J30" i="25"/>
  <c r="H30" i="25"/>
  <c r="H36" i="25" s="1"/>
  <c r="K35" i="25"/>
  <c r="K34" i="25"/>
  <c r="P21" i="25"/>
  <c r="P27" i="25" s="1"/>
  <c r="I30" i="25"/>
  <c r="O30" i="25"/>
  <c r="L30" i="25"/>
  <c r="F30" i="25"/>
  <c r="I65" i="25"/>
  <c r="U65" i="25" s="1"/>
  <c r="AG65" i="25" s="1"/>
  <c r="V60" i="25"/>
  <c r="AH60" i="25" s="1"/>
  <c r="L21" i="25"/>
  <c r="L27" i="25" s="1"/>
  <c r="M21" i="25"/>
  <c r="M27" i="25" s="1"/>
  <c r="N25" i="25"/>
  <c r="H25" i="25"/>
  <c r="Q35" i="25"/>
  <c r="N21" i="25"/>
  <c r="N27" i="25" s="1"/>
  <c r="N28" i="25" s="1"/>
  <c r="K62" i="25"/>
  <c r="K69" i="25" s="1"/>
  <c r="K71" i="25" s="1"/>
  <c r="O35" i="25"/>
  <c r="Q21" i="25"/>
  <c r="O21" i="25"/>
  <c r="I34" i="25"/>
  <c r="U34" i="25" s="1"/>
  <c r="I35" i="25"/>
  <c r="U35" i="25" s="1"/>
  <c r="O62" i="25"/>
  <c r="M62" i="25"/>
  <c r="H34" i="25"/>
  <c r="V21" i="25"/>
  <c r="V27" i="25" s="1"/>
  <c r="AH27" i="25" s="1"/>
  <c r="N62" i="25"/>
  <c r="F62" i="25"/>
  <c r="R62" i="25" s="1"/>
  <c r="R69" i="25" s="1"/>
  <c r="R71" i="25" s="1"/>
  <c r="P62" i="25"/>
  <c r="P69" i="25" s="1"/>
  <c r="P71" i="25" s="1"/>
  <c r="J62" i="25"/>
  <c r="J69" i="25" s="1"/>
  <c r="J71" i="25" s="1"/>
  <c r="M25" i="25"/>
  <c r="L62" i="25"/>
  <c r="L69" i="25" s="1"/>
  <c r="N26" i="25"/>
  <c r="H45" i="25"/>
  <c r="F25" i="25"/>
  <c r="R25" i="25" s="1"/>
  <c r="G25" i="25"/>
  <c r="F34" i="25"/>
  <c r="F35" i="25"/>
  <c r="R35" i="25" s="1"/>
  <c r="O34" i="25"/>
  <c r="W34" i="25" s="1"/>
  <c r="N30" i="25"/>
  <c r="N36" i="25" s="1"/>
  <c r="R30" i="25"/>
  <c r="R36" i="25" s="1"/>
  <c r="I62" i="25"/>
  <c r="P34" i="25"/>
  <c r="M26" i="25"/>
  <c r="J21" i="25"/>
  <c r="J27" i="25" s="1"/>
  <c r="H35" i="25"/>
  <c r="J35" i="25"/>
  <c r="I25" i="25"/>
  <c r="U25" i="25" s="1"/>
  <c r="Q45" i="25"/>
  <c r="Q51" i="25" s="1"/>
  <c r="M34" i="25"/>
  <c r="L26" i="25"/>
  <c r="V26" i="25" s="1"/>
  <c r="AH26" i="25" s="1"/>
  <c r="L45" i="25"/>
  <c r="T30" i="25"/>
  <c r="X30" i="25" s="1"/>
  <c r="X36" i="25" s="1"/>
  <c r="G62" i="25"/>
  <c r="G69" i="25" s="1"/>
  <c r="G71" i="25" s="1"/>
  <c r="L34" i="25"/>
  <c r="V34" i="25" s="1"/>
  <c r="L35" i="25"/>
  <c r="V35" i="25" s="1"/>
  <c r="Q62" i="25"/>
  <c r="P26" i="25"/>
  <c r="H62" i="25"/>
  <c r="H69" i="25" s="1"/>
  <c r="H71" i="25" s="1"/>
  <c r="P35" i="25"/>
  <c r="K21" i="25"/>
  <c r="K27" i="25" s="1"/>
  <c r="H26" i="25"/>
  <c r="J34" i="25"/>
  <c r="I26" i="25"/>
  <c r="U26" i="25" s="1"/>
  <c r="AG26" i="25" s="1"/>
  <c r="M35" i="25"/>
  <c r="G26" i="25"/>
  <c r="J45" i="25"/>
  <c r="J51" i="25" s="1"/>
  <c r="P25" i="25"/>
  <c r="J65" i="25"/>
  <c r="L25" i="25"/>
  <c r="V25" i="25" s="1"/>
  <c r="AH25" i="25" s="1"/>
  <c r="J36" i="25"/>
  <c r="F36" i="25"/>
  <c r="F26" i="25"/>
  <c r="R26" i="25" s="1"/>
  <c r="F27" i="25"/>
  <c r="Q34" i="25"/>
  <c r="W35" i="25"/>
  <c r="J50" i="25"/>
  <c r="K25" i="25"/>
  <c r="H68" i="25"/>
  <c r="H81" i="25" s="1"/>
  <c r="L49" i="25"/>
  <c r="V49" i="25" s="1"/>
  <c r="Q49" i="25"/>
  <c r="J25" i="25"/>
  <c r="M45" i="25"/>
  <c r="M51" i="25" s="1"/>
  <c r="I67" i="25"/>
  <c r="U67" i="25" s="1"/>
  <c r="AG67" i="25" s="1"/>
  <c r="N35" i="25"/>
  <c r="T35" i="25"/>
  <c r="X35" i="25" s="1"/>
  <c r="V62" i="25"/>
  <c r="J68" i="25"/>
  <c r="M67" i="25"/>
  <c r="O68" i="25"/>
  <c r="P45" i="25"/>
  <c r="P51" i="25" s="1"/>
  <c r="O25" i="25"/>
  <c r="W25" i="25" s="1"/>
  <c r="AI25" i="25" s="1"/>
  <c r="Q26" i="25"/>
  <c r="K68" i="25"/>
  <c r="K26" i="25"/>
  <c r="H67" i="25"/>
  <c r="G67" i="25"/>
  <c r="U62" i="25"/>
  <c r="N34" i="25"/>
  <c r="T34" i="25"/>
  <c r="X34" i="25" s="1"/>
  <c r="H50" i="25"/>
  <c r="F68" i="25"/>
  <c r="T68" i="25" s="1"/>
  <c r="AF68" i="25" s="1"/>
  <c r="N68" i="25"/>
  <c r="O67" i="25"/>
  <c r="K45" i="25"/>
  <c r="K51" i="25" s="1"/>
  <c r="F45" i="25"/>
  <c r="F51" i="25" s="1"/>
  <c r="R21" i="25"/>
  <c r="R27" i="25" s="1"/>
  <c r="I45" i="25"/>
  <c r="Q68" i="25"/>
  <c r="Q81" i="25" s="1"/>
  <c r="Q82" i="25" s="1"/>
  <c r="Q67" i="25"/>
  <c r="Q50" i="25"/>
  <c r="J26" i="25"/>
  <c r="I68" i="25"/>
  <c r="T25" i="25"/>
  <c r="X25" i="25" s="1"/>
  <c r="AJ25" i="25" s="1"/>
  <c r="H49" i="25"/>
  <c r="H51" i="25"/>
  <c r="L68" i="25"/>
  <c r="V68" i="25" s="1"/>
  <c r="AH68" i="25" s="1"/>
  <c r="P68" i="25"/>
  <c r="P81" i="25" s="1"/>
  <c r="P82" i="25" s="1"/>
  <c r="O26" i="25"/>
  <c r="W26" i="25" s="1"/>
  <c r="AI26" i="25" s="1"/>
  <c r="Q25" i="25"/>
  <c r="J49" i="25"/>
  <c r="U21" i="25"/>
  <c r="U27" i="25" s="1"/>
  <c r="AG27" i="25" s="1"/>
  <c r="G45" i="25"/>
  <c r="G51" i="25" s="1"/>
  <c r="G68" i="25"/>
  <c r="L50" i="25"/>
  <c r="V50" i="25" s="1"/>
  <c r="O45" i="25"/>
  <c r="W45" i="25" s="1"/>
  <c r="W51" i="25" s="1"/>
  <c r="AI51" i="25" s="1"/>
  <c r="L67" i="25"/>
  <c r="V67" i="25" s="1"/>
  <c r="AH67" i="25" s="1"/>
  <c r="J67" i="25"/>
  <c r="P67" i="25"/>
  <c r="N45" i="25"/>
  <c r="F67" i="25"/>
  <c r="N67" i="25"/>
  <c r="M68" i="25"/>
  <c r="M81" i="25" s="1"/>
  <c r="M82" i="25" s="1"/>
  <c r="W21" i="25"/>
  <c r="W27" i="25" s="1"/>
  <c r="AI27" i="25" s="1"/>
  <c r="K67" i="25"/>
  <c r="H82" i="25"/>
  <c r="K65" i="25"/>
  <c r="H7" i="22"/>
  <c r="H12" i="22" s="1"/>
  <c r="R34" i="25"/>
  <c r="AG25" i="25"/>
  <c r="Q27" i="25"/>
  <c r="N49" i="25"/>
  <c r="O50" i="25"/>
  <c r="W50" i="25" s="1"/>
  <c r="G49" i="25"/>
  <c r="K49" i="25"/>
  <c r="P50" i="25"/>
  <c r="M50" i="25"/>
  <c r="O49" i="25"/>
  <c r="W49" i="25" s="1"/>
  <c r="I50" i="25"/>
  <c r="U50" i="25" s="1"/>
  <c r="T45" i="25"/>
  <c r="T51" i="25" s="1"/>
  <c r="AF51" i="25" s="1"/>
  <c r="F50" i="25"/>
  <c r="T50" i="25" s="1"/>
  <c r="X50" i="25" s="1"/>
  <c r="K50" i="25"/>
  <c r="K81" i="25"/>
  <c r="K82" i="25" s="1"/>
  <c r="AG62" i="25"/>
  <c r="P49" i="25"/>
  <c r="O27" i="25"/>
  <c r="N50" i="25"/>
  <c r="L81" i="25"/>
  <c r="L82" i="25" s="1"/>
  <c r="U68" i="25"/>
  <c r="AG68" i="25" s="1"/>
  <c r="W67" i="25"/>
  <c r="AI67" i="25" s="1"/>
  <c r="I69" i="25"/>
  <c r="W68" i="25"/>
  <c r="AI68" i="25" s="1"/>
  <c r="J81" i="25"/>
  <c r="J82" i="25" s="1"/>
  <c r="M49" i="25"/>
  <c r="G50" i="25"/>
  <c r="G81" i="25"/>
  <c r="G82" i="25" s="1"/>
  <c r="I49" i="25"/>
  <c r="U49" i="25" s="1"/>
  <c r="F49" i="25"/>
  <c r="R49" i="25" s="1"/>
  <c r="N81" i="25"/>
  <c r="N82" i="25" s="1"/>
  <c r="L65" i="25"/>
  <c r="V65" i="25" s="1"/>
  <c r="AH65" i="25" s="1"/>
  <c r="N51" i="25"/>
  <c r="I81" i="25"/>
  <c r="I82" i="25"/>
  <c r="I71" i="25"/>
  <c r="O51" i="25"/>
  <c r="O81" i="25"/>
  <c r="O82" i="25" s="1"/>
  <c r="R50" i="25"/>
  <c r="H15" i="25"/>
  <c r="M65" i="25"/>
  <c r="M69" i="25"/>
  <c r="M71" i="25" s="1"/>
  <c r="U69" i="25"/>
  <c r="L71" i="25"/>
  <c r="T15" i="25"/>
  <c r="X15" i="25" s="1"/>
  <c r="AJ15" i="25" s="1"/>
  <c r="N65" i="25"/>
  <c r="AF15" i="25"/>
  <c r="O65" i="25"/>
  <c r="W65" i="25" s="1"/>
  <c r="AI65" i="25" s="1"/>
  <c r="N69" i="25"/>
  <c r="N71" i="25" s="1"/>
  <c r="P65" i="25"/>
  <c r="I15" i="25"/>
  <c r="I19" i="25" s="1"/>
  <c r="Q65" i="25"/>
  <c r="I7" i="22"/>
  <c r="I12" i="22" s="1"/>
  <c r="I13" i="22" s="1"/>
  <c r="Q69" i="25"/>
  <c r="Q71" i="25" s="1"/>
  <c r="J7" i="22"/>
  <c r="J15" i="25"/>
  <c r="J19" i="25" s="1"/>
  <c r="J38" i="25" s="1"/>
  <c r="K15" i="25"/>
  <c r="K7" i="22"/>
  <c r="K12" i="22" s="1"/>
  <c r="K13" i="22" s="1"/>
  <c r="F9" i="25"/>
  <c r="F12" i="25" s="1"/>
  <c r="F16" i="25"/>
  <c r="T16" i="25" s="1"/>
  <c r="AF16" i="25" s="1"/>
  <c r="L15" i="25"/>
  <c r="V15" i="25" s="1"/>
  <c r="AH15" i="25" s="1"/>
  <c r="G9" i="25"/>
  <c r="G12" i="25" s="1"/>
  <c r="L7" i="22"/>
  <c r="L8" i="22" s="1"/>
  <c r="G16" i="25"/>
  <c r="M15" i="25"/>
  <c r="M19" i="25" s="1"/>
  <c r="M28" i="25" s="1"/>
  <c r="M7" i="22"/>
  <c r="M8" i="22" s="1"/>
  <c r="H9" i="25"/>
  <c r="H12" i="25" s="1"/>
  <c r="H16" i="25"/>
  <c r="T9" i="25"/>
  <c r="T12" i="25" s="1"/>
  <c r="H19" i="25"/>
  <c r="H38" i="25" s="1"/>
  <c r="N15" i="25"/>
  <c r="N19" i="25" s="1"/>
  <c r="N38" i="25" s="1"/>
  <c r="I9" i="25"/>
  <c r="I12" i="25" s="1"/>
  <c r="I16" i="25"/>
  <c r="U16" i="25" s="1"/>
  <c r="AG16" i="25" s="1"/>
  <c r="N7" i="22"/>
  <c r="N12" i="22" s="1"/>
  <c r="O15" i="25"/>
  <c r="W15" i="25" s="1"/>
  <c r="AI15" i="25" s="1"/>
  <c r="J9" i="25"/>
  <c r="J12" i="25" s="1"/>
  <c r="J16" i="25"/>
  <c r="P15" i="25"/>
  <c r="K9" i="25"/>
  <c r="K12" i="25" s="1"/>
  <c r="K16" i="25"/>
  <c r="K19" i="25"/>
  <c r="K38" i="25" s="1"/>
  <c r="Q15" i="25"/>
  <c r="Q19" i="25" s="1"/>
  <c r="L9" i="25"/>
  <c r="V9" i="25" s="1"/>
  <c r="L16" i="25"/>
  <c r="V16" i="25" s="1"/>
  <c r="AH16" i="25" s="1"/>
  <c r="L19" i="25"/>
  <c r="M9" i="25"/>
  <c r="M12" i="25" s="1"/>
  <c r="M16" i="25"/>
  <c r="N9" i="25"/>
  <c r="N12" i="25" s="1"/>
  <c r="N16" i="25"/>
  <c r="O9" i="25"/>
  <c r="O12" i="25" s="1"/>
  <c r="O16" i="25"/>
  <c r="W16" i="25" s="1"/>
  <c r="AI16" i="25" s="1"/>
  <c r="O19" i="25"/>
  <c r="P9" i="25"/>
  <c r="P12" i="25" s="1"/>
  <c r="P16" i="25"/>
  <c r="P19" i="25"/>
  <c r="P28" i="25" s="1"/>
  <c r="Q9" i="25"/>
  <c r="Q12" i="25" s="1"/>
  <c r="Q16" i="25"/>
  <c r="R16" i="25"/>
  <c r="W19" i="25"/>
  <c r="Q38" i="25"/>
  <c r="Q76" i="25" s="1"/>
  <c r="T78" i="25"/>
  <c r="AF78" i="25" s="1"/>
  <c r="U78" i="25"/>
  <c r="AG78" i="25"/>
  <c r="V78" i="25"/>
  <c r="AH78" i="25" s="1"/>
  <c r="W78" i="25"/>
  <c r="AI78" i="25" s="1"/>
  <c r="B32" i="27" l="1"/>
  <c r="B30" i="27" s="1"/>
  <c r="B86" i="27"/>
  <c r="X10" i="25"/>
  <c r="AJ10" i="25" s="1"/>
  <c r="AF10" i="25"/>
  <c r="H13" i="22"/>
  <c r="AF59" i="25"/>
  <c r="X59" i="25"/>
  <c r="AJ59" i="25" s="1"/>
  <c r="F38" i="25"/>
  <c r="F28" i="25"/>
  <c r="H8" i="22"/>
  <c r="T62" i="25"/>
  <c r="W60" i="25"/>
  <c r="AI60" i="25" s="1"/>
  <c r="X57" i="25"/>
  <c r="AJ57" i="25" s="1"/>
  <c r="U53" i="25"/>
  <c r="F38" i="24"/>
  <c r="V19" i="25"/>
  <c r="R15" i="25"/>
  <c r="R19" i="25" s="1"/>
  <c r="T53" i="6"/>
  <c r="X53" i="6" s="1"/>
  <c r="W15" i="6"/>
  <c r="W19" i="6" s="1"/>
  <c r="W41" i="6" s="1"/>
  <c r="T15" i="6"/>
  <c r="X15" i="6" s="1"/>
  <c r="X19" i="6" s="1"/>
  <c r="R130" i="6"/>
  <c r="T121" i="6"/>
  <c r="X121" i="6" s="1"/>
  <c r="X131" i="6" s="1"/>
  <c r="X133" i="6" s="1"/>
  <c r="X88" i="6"/>
  <c r="V75" i="6"/>
  <c r="V109" i="6" s="1"/>
  <c r="X17" i="6"/>
  <c r="R107" i="6"/>
  <c r="U107" i="6"/>
  <c r="U75" i="6"/>
  <c r="U109" i="6" s="1"/>
  <c r="Q40" i="25"/>
  <c r="T19" i="25"/>
  <c r="X140" i="6"/>
  <c r="O135" i="6"/>
  <c r="V48" i="6"/>
  <c r="V55" i="6" s="1"/>
  <c r="V66" i="6" s="1"/>
  <c r="F13" i="22"/>
  <c r="W9" i="25"/>
  <c r="W12" i="25" s="1"/>
  <c r="K28" i="25"/>
  <c r="R10" i="25"/>
  <c r="O55" i="6"/>
  <c r="O66" i="6" s="1"/>
  <c r="R121" i="6"/>
  <c r="R131" i="6" s="1"/>
  <c r="R133" i="6" s="1"/>
  <c r="X18" i="6"/>
  <c r="X90" i="6"/>
  <c r="X34" i="6"/>
  <c r="U28" i="6"/>
  <c r="AF9" i="25"/>
  <c r="AF12" i="25" s="1"/>
  <c r="AF25" i="25"/>
  <c r="F69" i="25"/>
  <c r="F71" i="25" s="1"/>
  <c r="X56" i="25"/>
  <c r="AJ56" i="25" s="1"/>
  <c r="W28" i="6"/>
  <c r="Q109" i="6"/>
  <c r="R64" i="6"/>
  <c r="R75" i="6"/>
  <c r="R109" i="6" s="1"/>
  <c r="X99" i="6"/>
  <c r="X80" i="6"/>
  <c r="AD12" i="25"/>
  <c r="L28" i="25"/>
  <c r="T9" i="6"/>
  <c r="T63" i="25"/>
  <c r="X63" i="25" s="1"/>
  <c r="AJ63" i="25" s="1"/>
  <c r="R56" i="25"/>
  <c r="V77" i="6"/>
  <c r="V85" i="6" s="1"/>
  <c r="R118" i="6"/>
  <c r="O43" i="6"/>
  <c r="O44" i="6" s="1"/>
  <c r="H109" i="6"/>
  <c r="T54" i="6"/>
  <c r="X54" i="6" s="1"/>
  <c r="R15" i="6"/>
  <c r="R19" i="6" s="1"/>
  <c r="R41" i="6" s="1"/>
  <c r="R43" i="6" s="1"/>
  <c r="K8" i="22"/>
  <c r="T36" i="25"/>
  <c r="AF36" i="25" s="1"/>
  <c r="H15" i="24"/>
  <c r="O29" i="6"/>
  <c r="U64" i="6"/>
  <c r="X92" i="6"/>
  <c r="X36" i="6"/>
  <c r="D69" i="24"/>
  <c r="C17" i="27"/>
  <c r="C60" i="27" s="1"/>
  <c r="C59" i="27" s="1"/>
  <c r="C57" i="27" s="1"/>
  <c r="U15" i="25"/>
  <c r="R46" i="25"/>
  <c r="M109" i="6"/>
  <c r="R142" i="6"/>
  <c r="R28" i="6"/>
  <c r="X63" i="6"/>
  <c r="T64" i="6"/>
  <c r="X104" i="6"/>
  <c r="X82" i="6"/>
  <c r="X126" i="6"/>
  <c r="X24" i="6"/>
  <c r="X10" i="6"/>
  <c r="AD36" i="25"/>
  <c r="AD38" i="25" s="1"/>
  <c r="AD76" i="25" s="1"/>
  <c r="O38" i="25"/>
  <c r="O40" i="25" s="1"/>
  <c r="O28" i="25"/>
  <c r="AH19" i="25"/>
  <c r="V38" i="25"/>
  <c r="AH38" i="25" s="1"/>
  <c r="X16" i="25"/>
  <c r="AJ16" i="25" s="1"/>
  <c r="O136" i="6"/>
  <c r="O146" i="6"/>
  <c r="O147" i="6" s="1"/>
  <c r="G13" i="22"/>
  <c r="AI19" i="25"/>
  <c r="I28" i="25"/>
  <c r="I38" i="25"/>
  <c r="I76" i="25" s="1"/>
  <c r="Q29" i="6"/>
  <c r="Q41" i="6"/>
  <c r="Q149" i="6" s="1"/>
  <c r="K149" i="6"/>
  <c r="K43" i="6"/>
  <c r="N76" i="25"/>
  <c r="AF17" i="25"/>
  <c r="X17" i="25"/>
  <c r="AJ17" i="25" s="1"/>
  <c r="L36" i="25"/>
  <c r="V30" i="25"/>
  <c r="V36" i="25" s="1"/>
  <c r="AH36" i="25" s="1"/>
  <c r="T54" i="25"/>
  <c r="R54" i="25"/>
  <c r="R38" i="25"/>
  <c r="R76" i="25" s="1"/>
  <c r="W62" i="25"/>
  <c r="O69" i="25"/>
  <c r="O71" i="25" s="1"/>
  <c r="U45" i="25"/>
  <c r="U51" i="25" s="1"/>
  <c r="AG51" i="25" s="1"/>
  <c r="I51" i="25"/>
  <c r="AH62" i="25"/>
  <c r="V69" i="25"/>
  <c r="R29" i="6"/>
  <c r="L109" i="6"/>
  <c r="T119" i="6"/>
  <c r="X116" i="6"/>
  <c r="X106" i="6"/>
  <c r="X102" i="6"/>
  <c r="X96" i="6"/>
  <c r="X127" i="6"/>
  <c r="X125" i="6"/>
  <c r="J40" i="25"/>
  <c r="J73" i="25" s="1"/>
  <c r="J74" i="25" s="1"/>
  <c r="I8" i="22"/>
  <c r="T49" i="25"/>
  <c r="X49" i="25" s="1"/>
  <c r="R45" i="25"/>
  <c r="R51" i="25" s="1"/>
  <c r="T65" i="25"/>
  <c r="T31" i="25"/>
  <c r="X31" i="25" s="1"/>
  <c r="T66" i="25"/>
  <c r="X28" i="6"/>
  <c r="X105" i="6"/>
  <c r="X103" i="6"/>
  <c r="X73" i="6"/>
  <c r="X69" i="6"/>
  <c r="T27" i="25"/>
  <c r="X55" i="25"/>
  <c r="AJ55" i="25" s="1"/>
  <c r="T32" i="25"/>
  <c r="X32" i="25" s="1"/>
  <c r="X57" i="6"/>
  <c r="V15" i="6"/>
  <c r="V19" i="6" s="1"/>
  <c r="J149" i="6"/>
  <c r="R111" i="6"/>
  <c r="R119" i="6" s="1"/>
  <c r="H68" i="24"/>
  <c r="N40" i="25"/>
  <c r="J76" i="25"/>
  <c r="X9" i="25"/>
  <c r="AJ9" i="25" s="1"/>
  <c r="AJ12" i="25" s="1"/>
  <c r="X21" i="25"/>
  <c r="W77" i="6"/>
  <c r="W85" i="6" s="1"/>
  <c r="W109" i="6" s="1"/>
  <c r="X19" i="25"/>
  <c r="X38" i="25" s="1"/>
  <c r="K76" i="25"/>
  <c r="R9" i="25"/>
  <c r="R12" i="25" s="1"/>
  <c r="U9" i="25"/>
  <c r="U12" i="25" s="1"/>
  <c r="T26" i="25"/>
  <c r="V107" i="6"/>
  <c r="T122" i="6"/>
  <c r="X122" i="6" s="1"/>
  <c r="J29" i="6"/>
  <c r="AD40" i="25"/>
  <c r="X142" i="6"/>
  <c r="I40" i="25"/>
  <c r="I41" i="25" s="1"/>
  <c r="G12" i="22"/>
  <c r="T38" i="6"/>
  <c r="X38" i="6" s="1"/>
  <c r="R84" i="6"/>
  <c r="B29" i="27"/>
  <c r="B28" i="27" s="1"/>
  <c r="B55" i="27" s="1"/>
  <c r="P43" i="6"/>
  <c r="F29" i="6"/>
  <c r="X45" i="25"/>
  <c r="X51" i="25" s="1"/>
  <c r="AJ51" i="25" s="1"/>
  <c r="AI21" i="25"/>
  <c r="AF18" i="25"/>
  <c r="T39" i="6"/>
  <c r="X74" i="6"/>
  <c r="X72" i="6"/>
  <c r="H12" i="24"/>
  <c r="N29" i="6"/>
  <c r="K29" i="27"/>
  <c r="H29" i="27"/>
  <c r="F29" i="27"/>
  <c r="B8" i="27"/>
  <c r="B21" i="27" s="1"/>
  <c r="H40" i="25"/>
  <c r="H76" i="25"/>
  <c r="Q73" i="25"/>
  <c r="Q74" i="25" s="1"/>
  <c r="Q41" i="25"/>
  <c r="V12" i="25"/>
  <c r="AH9" i="25"/>
  <c r="AH12" i="25" s="1"/>
  <c r="I73" i="25"/>
  <c r="I74" i="25" s="1"/>
  <c r="N73" i="25"/>
  <c r="N74" i="25" s="1"/>
  <c r="N41" i="25"/>
  <c r="N135" i="6"/>
  <c r="N44" i="6"/>
  <c r="V28" i="25"/>
  <c r="AH28" i="25" s="1"/>
  <c r="L38" i="25"/>
  <c r="L76" i="25" s="1"/>
  <c r="L12" i="25"/>
  <c r="AG9" i="25"/>
  <c r="AG12" i="25" s="1"/>
  <c r="K40" i="25"/>
  <c r="M12" i="22"/>
  <c r="M13" i="22" s="1"/>
  <c r="L12" i="22"/>
  <c r="L13" i="22" s="1"/>
  <c r="F40" i="25"/>
  <c r="J8" i="22"/>
  <c r="J12" i="22"/>
  <c r="J13" i="22" s="1"/>
  <c r="X68" i="25"/>
  <c r="AJ68" i="25" s="1"/>
  <c r="T67" i="25"/>
  <c r="R67" i="25"/>
  <c r="AH21" i="25"/>
  <c r="X60" i="25"/>
  <c r="AJ60" i="25" s="1"/>
  <c r="R44" i="6"/>
  <c r="R135" i="6"/>
  <c r="U41" i="6"/>
  <c r="U149" i="6" s="1"/>
  <c r="U29" i="6"/>
  <c r="V41" i="6"/>
  <c r="V149" i="6" s="1"/>
  <c r="U30" i="25"/>
  <c r="U36" i="25" s="1"/>
  <c r="AG36" i="25" s="1"/>
  <c r="I36" i="25"/>
  <c r="D32" i="27"/>
  <c r="D30" i="27" s="1"/>
  <c r="D29" i="27" s="1"/>
  <c r="W38" i="25"/>
  <c r="J28" i="25"/>
  <c r="H28" i="25"/>
  <c r="AG69" i="25"/>
  <c r="U71" i="25"/>
  <c r="AG71" i="25" s="1"/>
  <c r="AG21" i="25"/>
  <c r="F81" i="25"/>
  <c r="R68" i="25"/>
  <c r="V45" i="25"/>
  <c r="V51" i="25" s="1"/>
  <c r="AH51" i="25" s="1"/>
  <c r="L51" i="25"/>
  <c r="G28" i="25"/>
  <c r="G38" i="25"/>
  <c r="G76" i="25" s="1"/>
  <c r="W29" i="6"/>
  <c r="AF65" i="25"/>
  <c r="X65" i="25"/>
  <c r="AJ65" i="25" s="1"/>
  <c r="V9" i="6"/>
  <c r="V12" i="6" s="1"/>
  <c r="L12" i="6"/>
  <c r="L43" i="6" s="1"/>
  <c r="O119" i="6"/>
  <c r="W111" i="6"/>
  <c r="W119" i="6" s="1"/>
  <c r="Q28" i="25"/>
  <c r="P38" i="25"/>
  <c r="M38" i="25"/>
  <c r="M76" i="25" s="1"/>
  <c r="AI62" i="25"/>
  <c r="W69" i="25"/>
  <c r="O36" i="25"/>
  <c r="W30" i="25"/>
  <c r="W36" i="25" s="1"/>
  <c r="AI36" i="25" s="1"/>
  <c r="R149" i="6"/>
  <c r="I41" i="6"/>
  <c r="I149" i="6" s="1"/>
  <c r="I29" i="6"/>
  <c r="H29" i="6"/>
  <c r="H41" i="6"/>
  <c r="H149" i="6" s="1"/>
  <c r="G41" i="6"/>
  <c r="G149" i="6" s="1"/>
  <c r="G29" i="6"/>
  <c r="T22" i="25"/>
  <c r="R22" i="25"/>
  <c r="N11" i="22"/>
  <c r="N13" i="22" s="1"/>
  <c r="N8" i="22"/>
  <c r="D28" i="24"/>
  <c r="H19" i="24"/>
  <c r="D38" i="24"/>
  <c r="E69" i="24"/>
  <c r="E80" i="24" s="1"/>
  <c r="H62" i="24"/>
  <c r="AF53" i="25"/>
  <c r="T60" i="25"/>
  <c r="AF60" i="25" s="1"/>
  <c r="P149" i="6"/>
  <c r="J43" i="6"/>
  <c r="H43" i="6"/>
  <c r="R117" i="6"/>
  <c r="T117" i="6"/>
  <c r="X117" i="6" s="1"/>
  <c r="T48" i="6"/>
  <c r="R48" i="6"/>
  <c r="R55" i="6" s="1"/>
  <c r="R66" i="6" s="1"/>
  <c r="G40" i="24"/>
  <c r="G85" i="24"/>
  <c r="C86" i="27"/>
  <c r="C32" i="27"/>
  <c r="C30" i="27" s="1"/>
  <c r="C29" i="27" s="1"/>
  <c r="L29" i="27"/>
  <c r="M41" i="6"/>
  <c r="M149" i="6" s="1"/>
  <c r="E28" i="24"/>
  <c r="P29" i="6"/>
  <c r="O149" i="6"/>
  <c r="L29" i="6"/>
  <c r="K29" i="6"/>
  <c r="U43" i="6"/>
  <c r="T33" i="6"/>
  <c r="X33" i="6" s="1"/>
  <c r="R33" i="6"/>
  <c r="W107" i="6"/>
  <c r="X94" i="6"/>
  <c r="T75" i="6"/>
  <c r="T109" i="6" s="1"/>
  <c r="X68" i="6"/>
  <c r="E29" i="27"/>
  <c r="F43" i="6"/>
  <c r="T107" i="6"/>
  <c r="M43" i="6"/>
  <c r="U48" i="6"/>
  <c r="U55" i="6" s="1"/>
  <c r="U66" i="6" s="1"/>
  <c r="I55" i="6"/>
  <c r="I66" i="6" s="1"/>
  <c r="D80" i="24"/>
  <c r="AD28" i="25"/>
  <c r="C84" i="27"/>
  <c r="C83" i="27"/>
  <c r="C85" i="27"/>
  <c r="J32" i="27"/>
  <c r="J30" i="27" s="1"/>
  <c r="J29" i="27" s="1"/>
  <c r="M32" i="27"/>
  <c r="M30" i="27" s="1"/>
  <c r="M29" i="27" s="1"/>
  <c r="D10" i="27"/>
  <c r="D86" i="27" s="1"/>
  <c r="B84" i="27"/>
  <c r="B83" i="27"/>
  <c r="B59" i="27"/>
  <c r="B85" i="27"/>
  <c r="G32" i="27"/>
  <c r="G30" i="27" s="1"/>
  <c r="G29" i="27" s="1"/>
  <c r="I32" i="27"/>
  <c r="I30" i="27" s="1"/>
  <c r="I29" i="27" s="1"/>
  <c r="C9" i="27"/>
  <c r="AF62" i="25" l="1"/>
  <c r="T69" i="25"/>
  <c r="X9" i="6"/>
  <c r="X12" i="6" s="1"/>
  <c r="T12" i="6"/>
  <c r="F76" i="25"/>
  <c r="AF19" i="25"/>
  <c r="T38" i="25"/>
  <c r="B87" i="27"/>
  <c r="AF63" i="25"/>
  <c r="T19" i="6"/>
  <c r="T41" i="6" s="1"/>
  <c r="AI9" i="25"/>
  <c r="AI12" i="25" s="1"/>
  <c r="R40" i="25"/>
  <c r="AG15" i="25"/>
  <c r="U19" i="25"/>
  <c r="X64" i="6"/>
  <c r="F85" i="24"/>
  <c r="F40" i="24"/>
  <c r="T131" i="6"/>
  <c r="T133" i="6" s="1"/>
  <c r="J41" i="25"/>
  <c r="AJ36" i="25"/>
  <c r="AG53" i="25"/>
  <c r="U60" i="25"/>
  <c r="AG60" i="25" s="1"/>
  <c r="V40" i="25"/>
  <c r="V73" i="25" s="1"/>
  <c r="X12" i="25"/>
  <c r="X40" i="25" s="1"/>
  <c r="X62" i="25"/>
  <c r="AJ62" i="25" s="1"/>
  <c r="W28" i="25"/>
  <c r="AI28" i="25" s="1"/>
  <c r="AJ21" i="25"/>
  <c r="X27" i="25"/>
  <c r="AJ27" i="25" s="1"/>
  <c r="AF26" i="25"/>
  <c r="X26" i="25"/>
  <c r="AJ26" i="25" s="1"/>
  <c r="V76" i="25"/>
  <c r="AH76" i="25" s="1"/>
  <c r="X75" i="6"/>
  <c r="X109" i="6" s="1"/>
  <c r="P135" i="6"/>
  <c r="P44" i="6"/>
  <c r="AF66" i="25"/>
  <c r="X66" i="25"/>
  <c r="AJ66" i="25" s="1"/>
  <c r="O73" i="25"/>
  <c r="O74" i="25" s="1"/>
  <c r="O41" i="25"/>
  <c r="AH69" i="25"/>
  <c r="V71" i="25"/>
  <c r="AH71" i="25" s="1"/>
  <c r="H69" i="24"/>
  <c r="H80" i="24" s="1"/>
  <c r="V43" i="6"/>
  <c r="V135" i="6" s="1"/>
  <c r="AD73" i="25"/>
  <c r="AD74" i="25" s="1"/>
  <c r="AD41" i="25"/>
  <c r="AF27" i="25"/>
  <c r="T28" i="25"/>
  <c r="AF28" i="25" s="1"/>
  <c r="R28" i="25"/>
  <c r="X28" i="25"/>
  <c r="AJ28" i="25" s="1"/>
  <c r="AJ19" i="25"/>
  <c r="X54" i="25"/>
  <c r="AJ54" i="25" s="1"/>
  <c r="AF54" i="25"/>
  <c r="X107" i="6"/>
  <c r="Q43" i="6"/>
  <c r="U28" i="25"/>
  <c r="AG28" i="25" s="1"/>
  <c r="K44" i="6"/>
  <c r="K135" i="6"/>
  <c r="O76" i="25"/>
  <c r="C6" i="27"/>
  <c r="C18" i="27" s="1"/>
  <c r="C8" i="27" s="1"/>
  <c r="C21" i="27" s="1"/>
  <c r="B4" i="27"/>
  <c r="E82" i="24"/>
  <c r="E83" i="24" s="1"/>
  <c r="E85" i="24"/>
  <c r="H44" i="6"/>
  <c r="H135" i="6"/>
  <c r="D85" i="24"/>
  <c r="D40" i="24"/>
  <c r="X41" i="6"/>
  <c r="X29" i="6"/>
  <c r="N146" i="6"/>
  <c r="N147" i="6" s="1"/>
  <c r="N136" i="6"/>
  <c r="H73" i="25"/>
  <c r="H74" i="25" s="1"/>
  <c r="H41" i="25"/>
  <c r="F135" i="6"/>
  <c r="F44" i="6"/>
  <c r="X48" i="6"/>
  <c r="X55" i="6" s="1"/>
  <c r="X66" i="6" s="1"/>
  <c r="T55" i="6"/>
  <c r="T66" i="6" s="1"/>
  <c r="J44" i="6"/>
  <c r="J135" i="6"/>
  <c r="H28" i="24"/>
  <c r="H38" i="24"/>
  <c r="L44" i="6"/>
  <c r="L135" i="6"/>
  <c r="V29" i="6"/>
  <c r="R136" i="6"/>
  <c r="R146" i="6"/>
  <c r="R147" i="6" s="1"/>
  <c r="K73" i="25"/>
  <c r="K74" i="25" s="1"/>
  <c r="K41" i="25"/>
  <c r="D17" i="27"/>
  <c r="D60" i="27" s="1"/>
  <c r="D87" i="27" s="1"/>
  <c r="D9" i="27"/>
  <c r="E10" i="27"/>
  <c r="C26" i="27"/>
  <c r="B24" i="27"/>
  <c r="G82" i="24"/>
  <c r="G83" i="24" s="1"/>
  <c r="G41" i="24"/>
  <c r="AF22" i="25"/>
  <c r="X22" i="25"/>
  <c r="AJ22" i="25" s="1"/>
  <c r="W149" i="6"/>
  <c r="W43" i="6"/>
  <c r="G43" i="6"/>
  <c r="X67" i="25"/>
  <c r="AJ67" i="25" s="1"/>
  <c r="AF67" i="25"/>
  <c r="F41" i="25"/>
  <c r="F73" i="25"/>
  <c r="F74" i="25" s="1"/>
  <c r="AJ38" i="25"/>
  <c r="G40" i="25"/>
  <c r="B57" i="27"/>
  <c r="M44" i="6"/>
  <c r="M135" i="6"/>
  <c r="U135" i="6"/>
  <c r="U44" i="6"/>
  <c r="C87" i="27"/>
  <c r="AI69" i="25"/>
  <c r="W71" i="25"/>
  <c r="AI71" i="25" s="1"/>
  <c r="P76" i="25"/>
  <c r="P40" i="25"/>
  <c r="R81" i="25"/>
  <c r="F82" i="25"/>
  <c r="R82" i="25" s="1"/>
  <c r="M40" i="25"/>
  <c r="W76" i="25"/>
  <c r="AI76" i="25" s="1"/>
  <c r="AI38" i="25"/>
  <c r="L40" i="25"/>
  <c r="I43" i="6"/>
  <c r="W40" i="25"/>
  <c r="AF38" i="25" l="1"/>
  <c r="T40" i="25"/>
  <c r="V41" i="25"/>
  <c r="AH41" i="25" s="1"/>
  <c r="X69" i="25"/>
  <c r="F41" i="24"/>
  <c r="F82" i="24"/>
  <c r="F83" i="24" s="1"/>
  <c r="R41" i="25"/>
  <c r="R73" i="25"/>
  <c r="R74" i="25" s="1"/>
  <c r="AH40" i="25"/>
  <c r="V44" i="6"/>
  <c r="T29" i="6"/>
  <c r="U38" i="25"/>
  <c r="AG19" i="25"/>
  <c r="AF69" i="25"/>
  <c r="T71" i="25"/>
  <c r="AJ40" i="25"/>
  <c r="Q135" i="6"/>
  <c r="Q44" i="6"/>
  <c r="X41" i="25"/>
  <c r="AJ41" i="25" s="1"/>
  <c r="X71" i="25"/>
  <c r="AJ69" i="25"/>
  <c r="P146" i="6"/>
  <c r="P147" i="6" s="1"/>
  <c r="P136" i="6"/>
  <c r="K136" i="6"/>
  <c r="K146" i="6"/>
  <c r="K147" i="6" s="1"/>
  <c r="D6" i="27"/>
  <c r="C4" i="27"/>
  <c r="M146" i="6"/>
  <c r="M147" i="6" s="1"/>
  <c r="M136" i="6"/>
  <c r="W41" i="25"/>
  <c r="AI41" i="25" s="1"/>
  <c r="AI40" i="25"/>
  <c r="W73" i="25"/>
  <c r="I44" i="6"/>
  <c r="I135" i="6"/>
  <c r="M73" i="25"/>
  <c r="M74" i="25" s="1"/>
  <c r="M41" i="25"/>
  <c r="G41" i="25"/>
  <c r="G73" i="25"/>
  <c r="G74" i="25" s="1"/>
  <c r="C52" i="27"/>
  <c r="C28" i="27" s="1"/>
  <c r="C55" i="27" s="1"/>
  <c r="J136" i="6"/>
  <c r="J146" i="6"/>
  <c r="J147" i="6" s="1"/>
  <c r="D41" i="24"/>
  <c r="D82" i="24"/>
  <c r="D83" i="24" s="1"/>
  <c r="P41" i="25"/>
  <c r="P73" i="25"/>
  <c r="P74" i="25" s="1"/>
  <c r="D84" i="27"/>
  <c r="D59" i="27"/>
  <c r="D83" i="27"/>
  <c r="D85" i="27"/>
  <c r="F136" i="6"/>
  <c r="F146" i="6"/>
  <c r="F147" i="6" s="1"/>
  <c r="L73" i="25"/>
  <c r="L74" i="25" s="1"/>
  <c r="L41" i="25"/>
  <c r="T149" i="6"/>
  <c r="T43" i="6"/>
  <c r="U136" i="6"/>
  <c r="U146" i="6"/>
  <c r="U147" i="6" s="1"/>
  <c r="V136" i="6"/>
  <c r="V146" i="6"/>
  <c r="V147" i="6" s="1"/>
  <c r="L136" i="6"/>
  <c r="L146" i="6"/>
  <c r="L147" i="6" s="1"/>
  <c r="H85" i="24"/>
  <c r="H40" i="24"/>
  <c r="H146" i="6"/>
  <c r="H147" i="6" s="1"/>
  <c r="H136" i="6"/>
  <c r="D18" i="27"/>
  <c r="D8" i="27" s="1"/>
  <c r="D21" i="27" s="1"/>
  <c r="AH73" i="25"/>
  <c r="V74" i="25"/>
  <c r="AH74" i="25" s="1"/>
  <c r="G135" i="6"/>
  <c r="G44" i="6"/>
  <c r="W135" i="6"/>
  <c r="W44" i="6"/>
  <c r="E17" i="27"/>
  <c r="E60" i="27" s="1"/>
  <c r="E9" i="27"/>
  <c r="F10" i="27"/>
  <c r="E86" i="27"/>
  <c r="X149" i="6"/>
  <c r="X43" i="6"/>
  <c r="U40" i="25" l="1"/>
  <c r="AG38" i="25"/>
  <c r="U76" i="25"/>
  <c r="AG76" i="25" s="1"/>
  <c r="T73" i="25"/>
  <c r="T76" i="25"/>
  <c r="AF76" i="25" s="1"/>
  <c r="AF71" i="25"/>
  <c r="AF40" i="25"/>
  <c r="T41" i="25"/>
  <c r="AF41" i="25" s="1"/>
  <c r="AJ71" i="25"/>
  <c r="X76" i="25"/>
  <c r="AJ76" i="25" s="1"/>
  <c r="Q146" i="6"/>
  <c r="Q147" i="6" s="1"/>
  <c r="Q136" i="6"/>
  <c r="X73" i="25"/>
  <c r="C24" i="27"/>
  <c r="D26" i="27"/>
  <c r="D4" i="27"/>
  <c r="E6" i="27"/>
  <c r="G10" i="27"/>
  <c r="F17" i="27"/>
  <c r="F60" i="27" s="1"/>
  <c r="F9" i="27"/>
  <c r="F86" i="27"/>
  <c r="T44" i="6"/>
  <c r="T135" i="6"/>
  <c r="D57" i="27"/>
  <c r="X44" i="6"/>
  <c r="X135" i="6"/>
  <c r="I136" i="6"/>
  <c r="I146" i="6"/>
  <c r="I147" i="6" s="1"/>
  <c r="W136" i="6"/>
  <c r="W146" i="6"/>
  <c r="W147" i="6" s="1"/>
  <c r="E59" i="27"/>
  <c r="E57" i="27" s="1"/>
  <c r="E84" i="27"/>
  <c r="E83" i="27"/>
  <c r="E85" i="27"/>
  <c r="E87" i="27"/>
  <c r="G146" i="6"/>
  <c r="G147" i="6" s="1"/>
  <c r="G136" i="6"/>
  <c r="H82" i="24"/>
  <c r="H83" i="24" s="1"/>
  <c r="H41" i="24"/>
  <c r="AI73" i="25"/>
  <c r="W74" i="25"/>
  <c r="AI74" i="25" s="1"/>
  <c r="T74" i="25" l="1"/>
  <c r="AF74" i="25" s="1"/>
  <c r="AF73" i="25"/>
  <c r="AG40" i="25"/>
  <c r="U41" i="25"/>
  <c r="AG41" i="25" s="1"/>
  <c r="U73" i="25"/>
  <c r="AJ73" i="25"/>
  <c r="X74" i="25"/>
  <c r="AJ74" i="25" s="1"/>
  <c r="E18" i="27"/>
  <c r="E8" i="27" s="1"/>
  <c r="E21" i="27" s="1"/>
  <c r="X136" i="6"/>
  <c r="X146" i="6"/>
  <c r="X147" i="6" s="1"/>
  <c r="T136" i="6"/>
  <c r="T146" i="6"/>
  <c r="T147" i="6" s="1"/>
  <c r="F84" i="27"/>
  <c r="F59" i="27"/>
  <c r="F57" i="27" s="1"/>
  <c r="F83" i="27"/>
  <c r="F87" i="27"/>
  <c r="F85" i="27"/>
  <c r="D52" i="27"/>
  <c r="D28" i="27" s="1"/>
  <c r="D55" i="27" s="1"/>
  <c r="G9" i="27"/>
  <c r="H10" i="27"/>
  <c r="G17" i="27"/>
  <c r="G60" i="27" s="1"/>
  <c r="G86" i="27"/>
  <c r="AG73" i="25" l="1"/>
  <c r="U74" i="25"/>
  <c r="AG74" i="25" s="1"/>
  <c r="D24" i="27"/>
  <c r="E26" i="27"/>
  <c r="E4" i="27"/>
  <c r="F6" i="27"/>
  <c r="H9" i="27"/>
  <c r="I10" i="27"/>
  <c r="H17" i="27"/>
  <c r="H60" i="27" s="1"/>
  <c r="H86" i="27"/>
  <c r="G84" i="27"/>
  <c r="G85" i="27"/>
  <c r="G59" i="27"/>
  <c r="G57" i="27" s="1"/>
  <c r="G83" i="27"/>
  <c r="G87" i="27"/>
  <c r="H83" i="27" l="1"/>
  <c r="H59" i="27"/>
  <c r="H84" i="27"/>
  <c r="H87" i="27"/>
  <c r="H85" i="27"/>
  <c r="J10" i="27"/>
  <c r="I17" i="27"/>
  <c r="I60" i="27" s="1"/>
  <c r="I9" i="27"/>
  <c r="I86" i="27"/>
  <c r="E52" i="27"/>
  <c r="E28" i="27" s="1"/>
  <c r="E55" i="27" s="1"/>
  <c r="F18" i="27"/>
  <c r="F8" i="27" s="1"/>
  <c r="F21" i="27" s="1"/>
  <c r="F4" i="27" l="1"/>
  <c r="G6" i="27"/>
  <c r="F26" i="27"/>
  <c r="E24" i="27"/>
  <c r="I84" i="27"/>
  <c r="I59" i="27"/>
  <c r="I57" i="27" s="1"/>
  <c r="I83" i="27"/>
  <c r="I85" i="27"/>
  <c r="I87" i="27"/>
  <c r="J9" i="27"/>
  <c r="K10" i="27"/>
  <c r="J17" i="27"/>
  <c r="J60" i="27" s="1"/>
  <c r="J86" i="27"/>
  <c r="H57" i="27"/>
  <c r="F52" i="27" l="1"/>
  <c r="F28" i="27" s="1"/>
  <c r="F55" i="27" s="1"/>
  <c r="K17" i="27"/>
  <c r="K60" i="27" s="1"/>
  <c r="L10" i="27"/>
  <c r="K9" i="27"/>
  <c r="K86" i="27"/>
  <c r="G18" i="27"/>
  <c r="G8" i="27" s="1"/>
  <c r="G21" i="27" s="1"/>
  <c r="J85" i="27"/>
  <c r="J59" i="27"/>
  <c r="J57" i="27" s="1"/>
  <c r="J84" i="27"/>
  <c r="J83" i="27"/>
  <c r="J87" i="27"/>
  <c r="H6" i="27" l="1"/>
  <c r="G4" i="27"/>
  <c r="G26" i="27"/>
  <c r="F24" i="27"/>
  <c r="K84" i="27"/>
  <c r="K59" i="27"/>
  <c r="K57" i="27" s="1"/>
  <c r="K83" i="27"/>
  <c r="K85" i="27"/>
  <c r="K87" i="27"/>
  <c r="L9" i="27"/>
  <c r="M10" i="27"/>
  <c r="L17" i="27"/>
  <c r="L60" i="27" s="1"/>
  <c r="L86" i="27"/>
  <c r="M9" i="27" l="1"/>
  <c r="M17" i="27"/>
  <c r="M60" i="27" s="1"/>
  <c r="M86" i="27"/>
  <c r="G52" i="27"/>
  <c r="G28" i="27" s="1"/>
  <c r="G55" i="27" s="1"/>
  <c r="L84" i="27"/>
  <c r="L59" i="27"/>
  <c r="L57" i="27" s="1"/>
  <c r="L83" i="27"/>
  <c r="L85" i="27"/>
  <c r="L87" i="27"/>
  <c r="H18" i="27"/>
  <c r="H8" i="27" s="1"/>
  <c r="H21" i="27" s="1"/>
  <c r="H4" i="27" l="1"/>
  <c r="I6" i="27"/>
  <c r="M59" i="27"/>
  <c r="M83" i="27"/>
  <c r="M84" i="27"/>
  <c r="M85" i="27"/>
  <c r="M87" i="27"/>
  <c r="G24" i="27"/>
  <c r="H26" i="27"/>
  <c r="M57" i="27" l="1"/>
  <c r="N57" i="27" s="1"/>
  <c r="N59" i="27"/>
  <c r="I18" i="27"/>
  <c r="I8" i="27" s="1"/>
  <c r="I21" i="27" s="1"/>
  <c r="H52" i="27"/>
  <c r="H28" i="27" s="1"/>
  <c r="H55" i="27" s="1"/>
  <c r="J6" i="27" l="1"/>
  <c r="I4" i="27"/>
  <c r="H24" i="27"/>
  <c r="I26" i="27"/>
  <c r="I52" i="27" l="1"/>
  <c r="I28" i="27" s="1"/>
  <c r="I55" i="27" s="1"/>
  <c r="J18" i="27"/>
  <c r="J8" i="27" s="1"/>
  <c r="J21" i="27" s="1"/>
  <c r="J4" i="27" l="1"/>
  <c r="K6" i="27"/>
  <c r="I24" i="27"/>
  <c r="J26" i="27"/>
  <c r="J52" i="27" l="1"/>
  <c r="J28" i="27" s="1"/>
  <c r="J55" i="27" s="1"/>
  <c r="K18" i="27"/>
  <c r="K8" i="27" s="1"/>
  <c r="K21" i="27" s="1"/>
  <c r="K4" i="27" l="1"/>
  <c r="L6" i="27"/>
  <c r="K26" i="27"/>
  <c r="J24" i="27"/>
  <c r="L18" i="27" l="1"/>
  <c r="L8" i="27" s="1"/>
  <c r="L21" i="27" s="1"/>
  <c r="K52" i="27"/>
  <c r="K28" i="27" s="1"/>
  <c r="K55" i="27" s="1"/>
  <c r="L26" i="27" l="1"/>
  <c r="K24" i="27"/>
  <c r="L4" i="27"/>
  <c r="M6" i="27"/>
  <c r="M18" i="27" l="1"/>
  <c r="M8" i="27" s="1"/>
  <c r="M21" i="27" s="1"/>
  <c r="M4" i="27" s="1"/>
  <c r="N4" i="27" s="1"/>
  <c r="L52" i="27"/>
  <c r="L28" i="27" s="1"/>
  <c r="L55" i="27" s="1"/>
  <c r="L24" i="27" l="1"/>
  <c r="M26" i="27"/>
  <c r="M52" i="27" l="1"/>
  <c r="M28" i="27" s="1"/>
  <c r="M55" i="27" s="1"/>
  <c r="M24" i="27" s="1"/>
  <c r="N24"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markroberge</author>
  </authors>
  <commentList>
    <comment ref="A1" authorId="0" shapeId="0" xr:uid="{00000000-0006-0000-0500-000001000000}">
      <text>
        <r>
          <rPr>
            <b/>
            <sz val="9"/>
            <color rgb="FF000000"/>
            <rFont val="Tahoma"/>
            <charset val="1"/>
          </rPr>
          <t>markroberge:</t>
        </r>
        <r>
          <rPr>
            <sz val="9"/>
            <color rgb="FF000000"/>
            <rFont val="Tahoma"/>
            <charset val="1"/>
          </rPr>
          <t xml:space="preserve">
</t>
        </r>
        <r>
          <rPr>
            <sz val="9"/>
            <color rgb="FF000000"/>
            <rFont val="Tahoma"/>
            <charset val="1"/>
          </rPr>
          <t>Only change the metrics shown in blue.  Black font metrics are calculated from the inputs</t>
        </r>
      </text>
    </comment>
    <comment ref="A3" authorId="0" shapeId="0" xr:uid="{00000000-0006-0000-0500-000002000000}">
      <text>
        <r>
          <rPr>
            <b/>
            <sz val="9"/>
            <color rgb="FF000000"/>
            <rFont val="Tahoma"/>
            <charset val="1"/>
          </rPr>
          <t>markroberge:</t>
        </r>
        <r>
          <rPr>
            <sz val="9"/>
            <color rgb="FF000000"/>
            <rFont val="Tahoma"/>
            <charset val="1"/>
          </rPr>
          <t xml:space="preserve">
</t>
        </r>
        <r>
          <rPr>
            <sz val="9"/>
            <color rgb="FF000000"/>
            <rFont val="Tahoma"/>
            <charset val="1"/>
          </rPr>
          <t>This section calculates ARR with sales headcount and productivity as the input</t>
        </r>
      </text>
    </comment>
    <comment ref="A4" authorId="0" shapeId="0" xr:uid="{00000000-0006-0000-0500-000003000000}">
      <text>
        <r>
          <rPr>
            <b/>
            <sz val="9"/>
            <color rgb="FF000000"/>
            <rFont val="Tahoma"/>
            <charset val="1"/>
          </rPr>
          <t>markroberge:</t>
        </r>
        <r>
          <rPr>
            <sz val="9"/>
            <color rgb="FF000000"/>
            <rFont val="Tahoma"/>
            <charset val="1"/>
          </rPr>
          <t xml:space="preserve">
</t>
        </r>
        <r>
          <rPr>
            <sz val="9"/>
            <color rgb="FF000000"/>
            <rFont val="Tahoma"/>
            <charset val="1"/>
          </rPr>
          <t>The ARR in this row should roughly equaly the ARR on row 24.  If the ARR in this row is much higher than row 24, then there is not enough demand generation to support the revenue goals.</t>
        </r>
      </text>
    </comment>
    <comment ref="B6" authorId="0" shapeId="0" xr:uid="{00000000-0006-0000-0500-000004000000}">
      <text>
        <r>
          <rPr>
            <b/>
            <sz val="9"/>
            <color indexed="81"/>
            <rFont val="Tahoma"/>
            <charset val="1"/>
          </rPr>
          <t>markroberge:</t>
        </r>
        <r>
          <rPr>
            <sz val="9"/>
            <color indexed="81"/>
            <rFont val="Tahoma"/>
            <charset val="1"/>
          </rPr>
          <t xml:space="preserve">
Add the current MRR going into the current year</t>
        </r>
      </text>
    </comment>
    <comment ref="B10" authorId="0" shapeId="0" xr:uid="{00000000-0006-0000-0500-000005000000}">
      <text>
        <r>
          <rPr>
            <b/>
            <sz val="9"/>
            <color indexed="81"/>
            <rFont val="Tahoma"/>
            <charset val="1"/>
          </rPr>
          <t>markroberge:</t>
        </r>
        <r>
          <rPr>
            <sz val="9"/>
            <color indexed="81"/>
            <rFont val="Tahoma"/>
            <charset val="1"/>
          </rPr>
          <t xml:space="preserve">
Enter the number of fully ramped salespeople on the team at the start of the year</t>
        </r>
      </text>
    </comment>
    <comment ref="A11" authorId="0" shapeId="0" xr:uid="{00000000-0006-0000-0500-000006000000}">
      <text>
        <r>
          <rPr>
            <b/>
            <sz val="9"/>
            <color indexed="81"/>
            <rFont val="Tahoma"/>
            <charset val="1"/>
          </rPr>
          <t>markroberge:</t>
        </r>
        <r>
          <rPr>
            <sz val="9"/>
            <color indexed="81"/>
            <rFont val="Tahoma"/>
            <charset val="1"/>
          </rPr>
          <t xml:space="preserve">
Enter the MRR per fully ramped salesperson.  Optionally, the productivity can change through the year.</t>
        </r>
      </text>
    </comment>
    <comment ref="B12" authorId="0" shapeId="0" xr:uid="{00000000-0006-0000-0500-000007000000}">
      <text>
        <r>
          <rPr>
            <b/>
            <sz val="9"/>
            <color indexed="81"/>
            <rFont val="Tahoma"/>
            <charset val="1"/>
          </rPr>
          <t>markroberge:</t>
        </r>
        <r>
          <rPr>
            <sz val="9"/>
            <color indexed="81"/>
            <rFont val="Tahoma"/>
            <charset val="1"/>
          </rPr>
          <t xml:space="preserve">
Enter the number of salespeople at month 2 of their ramp</t>
        </r>
      </text>
    </comment>
    <comment ref="A13" authorId="0" shapeId="0" xr:uid="{00000000-0006-0000-0500-000008000000}">
      <text>
        <r>
          <rPr>
            <b/>
            <sz val="9"/>
            <color indexed="81"/>
            <rFont val="Tahoma"/>
            <charset val="1"/>
          </rPr>
          <t>markroberge:</t>
        </r>
        <r>
          <rPr>
            <sz val="9"/>
            <color indexed="81"/>
            <rFont val="Tahoma"/>
            <charset val="1"/>
          </rPr>
          <t xml:space="preserve">
Enter the expected productivity of reps in their second month</t>
        </r>
      </text>
    </comment>
    <comment ref="A14" authorId="0" shapeId="0" xr:uid="{00000000-0006-0000-0500-000009000000}">
      <text>
        <r>
          <rPr>
            <b/>
            <sz val="9"/>
            <color indexed="81"/>
            <rFont val="Tahoma"/>
            <charset val="1"/>
          </rPr>
          <t>markroberge:</t>
        </r>
        <r>
          <rPr>
            <sz val="9"/>
            <color indexed="81"/>
            <rFont val="Tahoma"/>
            <charset val="1"/>
          </rPr>
          <t xml:space="preserve">
Enter the new salespeople expected to be hire each month</t>
        </r>
      </text>
    </comment>
    <comment ref="A15" authorId="0" shapeId="0" xr:uid="{00000000-0006-0000-0500-00000A000000}">
      <text>
        <r>
          <rPr>
            <b/>
            <sz val="9"/>
            <color indexed="81"/>
            <rFont val="Tahoma"/>
            <charset val="1"/>
          </rPr>
          <t>markroberge:</t>
        </r>
        <r>
          <rPr>
            <sz val="9"/>
            <color indexed="81"/>
            <rFont val="Tahoma"/>
            <charset val="1"/>
          </rPr>
          <t xml:space="preserve">
Enter the expected productivity of reps in their first month</t>
        </r>
      </text>
    </comment>
    <comment ref="A16" authorId="0" shapeId="0" xr:uid="{00000000-0006-0000-0500-00000B000000}">
      <text>
        <r>
          <rPr>
            <b/>
            <sz val="9"/>
            <color indexed="81"/>
            <rFont val="Tahoma"/>
            <charset val="1"/>
          </rPr>
          <t>markroberge:</t>
        </r>
        <r>
          <rPr>
            <sz val="9"/>
            <color indexed="81"/>
            <rFont val="Tahoma"/>
            <charset val="1"/>
          </rPr>
          <t xml:space="preserve">
Enter the number of sales executives you expect to lose each month.  I recommend modeling 20% to 25% attrition if your business model allows for it to be conservative.  Operationally aim for between 10% and 15%.</t>
        </r>
      </text>
    </comment>
    <comment ref="A17" authorId="0" shapeId="0" xr:uid="{00000000-0006-0000-0500-00000C000000}">
      <text>
        <r>
          <rPr>
            <b/>
            <sz val="9"/>
            <color indexed="81"/>
            <rFont val="Tahoma"/>
            <charset val="1"/>
          </rPr>
          <t>markroberge:</t>
        </r>
        <r>
          <rPr>
            <sz val="9"/>
            <color indexed="81"/>
            <rFont val="Tahoma"/>
            <charset val="1"/>
          </rPr>
          <t xml:space="preserve">
This model assumes a 3 month ramp.  If you ramp is longer, you need to replicate rows 12 and 13 for each additional month of ramp.</t>
        </r>
      </text>
    </comment>
    <comment ref="A19" authorId="0" shapeId="0" xr:uid="{00000000-0006-0000-0500-00000D000000}">
      <text>
        <r>
          <rPr>
            <b/>
            <sz val="9"/>
            <color indexed="81"/>
            <rFont val="Tahoma"/>
            <charset val="1"/>
          </rPr>
          <t>markroberge:</t>
        </r>
        <r>
          <rPr>
            <sz val="9"/>
            <color indexed="81"/>
            <rFont val="Tahoma"/>
            <charset val="1"/>
          </rPr>
          <t xml:space="preserve">
Enter the expected monthly churn rate.  Note, if you credit upgrade MRR in salesperson quotas then do not double count upsell MRR here.</t>
        </r>
      </text>
    </comment>
    <comment ref="A23" authorId="0" shapeId="0" xr:uid="{00000000-0006-0000-0500-00000E000000}">
      <text>
        <r>
          <rPr>
            <b/>
            <sz val="9"/>
            <color indexed="81"/>
            <rFont val="Tahoma"/>
            <charset val="1"/>
          </rPr>
          <t>markroberge:</t>
        </r>
        <r>
          <rPr>
            <sz val="9"/>
            <color indexed="81"/>
            <rFont val="Tahoma"/>
            <charset val="1"/>
          </rPr>
          <t xml:space="preserve">
This section calculates ARR with demand generation (SDRs, marketing spend, etc.) as the input.  Three sources of demand, outbound calls, content marketing, and email marketing, are used in this example.  Customize the section to your demand generation tactics.</t>
        </r>
      </text>
    </comment>
    <comment ref="A24" authorId="0" shapeId="0" xr:uid="{00000000-0006-0000-0500-00000F000000}">
      <text>
        <r>
          <rPr>
            <b/>
            <sz val="9"/>
            <color indexed="81"/>
            <rFont val="Tahoma"/>
            <charset val="1"/>
          </rPr>
          <t>markroberge:</t>
        </r>
        <r>
          <rPr>
            <sz val="9"/>
            <color indexed="81"/>
            <rFont val="Tahoma"/>
            <charset val="1"/>
          </rPr>
          <t xml:space="preserve">
The ARR in this row should roughly equal the ARR on row 4.  If the ARR in this row is much lower than row 4, then there is not enough demand generation to support the revenue goals.</t>
        </r>
      </text>
    </comment>
    <comment ref="A30" authorId="0" shapeId="0" xr:uid="{00000000-0006-0000-0500-000010000000}">
      <text>
        <r>
          <rPr>
            <b/>
            <sz val="9"/>
            <color indexed="81"/>
            <rFont val="Tahoma"/>
            <charset val="1"/>
          </rPr>
          <t>markroberge:</t>
        </r>
        <r>
          <rPr>
            <sz val="9"/>
            <color indexed="81"/>
            <rFont val="Tahoma"/>
            <charset val="1"/>
          </rPr>
          <t xml:space="preserve">
Rows 31 to 36 calculate the MRR generated from SDR cold calling efforts.</t>
        </r>
      </text>
    </comment>
    <comment ref="A35" authorId="0" shapeId="0" xr:uid="{00000000-0006-0000-0500-000011000000}">
      <text>
        <r>
          <rPr>
            <b/>
            <sz val="9"/>
            <color indexed="81"/>
            <rFont val="Tahoma"/>
            <charset val="1"/>
          </rPr>
          <t>markroberge:</t>
        </r>
        <r>
          <rPr>
            <sz val="9"/>
            <color indexed="81"/>
            <rFont val="Tahoma"/>
            <charset val="1"/>
          </rPr>
          <t xml:space="preserve">
Enter the number of SDRs on staff</t>
        </r>
      </text>
    </comment>
    <comment ref="A37" authorId="0" shapeId="0" xr:uid="{00000000-0006-0000-0500-000012000000}">
      <text>
        <r>
          <rPr>
            <b/>
            <sz val="9"/>
            <color indexed="81"/>
            <rFont val="Tahoma"/>
            <charset val="1"/>
          </rPr>
          <t>markroberge:</t>
        </r>
        <r>
          <rPr>
            <sz val="9"/>
            <color indexed="81"/>
            <rFont val="Tahoma"/>
            <charset val="1"/>
          </rPr>
          <t xml:space="preserve">
Rows 38 to 43 calculate the MRR generated from content marketing efforts.</t>
        </r>
      </text>
    </comment>
    <comment ref="A44" authorId="0" shapeId="0" xr:uid="{00000000-0006-0000-0500-000013000000}">
      <text>
        <r>
          <rPr>
            <b/>
            <sz val="9"/>
            <color indexed="81"/>
            <rFont val="Tahoma"/>
            <charset val="1"/>
          </rPr>
          <t>markroberge:</t>
        </r>
        <r>
          <rPr>
            <sz val="9"/>
            <color indexed="81"/>
            <rFont val="Tahoma"/>
            <charset val="1"/>
          </rPr>
          <t xml:space="preserve">
Rows 45 through 50 calculate the MRR generated from email marketing efforts</t>
        </r>
      </text>
    </comment>
    <comment ref="A53" authorId="0" shapeId="0" xr:uid="{00000000-0006-0000-0500-000014000000}">
      <text>
        <r>
          <rPr>
            <b/>
            <sz val="9"/>
            <color indexed="81"/>
            <rFont val="Tahoma"/>
            <charset val="1"/>
          </rPr>
          <t>markroberge:</t>
        </r>
        <r>
          <rPr>
            <sz val="9"/>
            <color indexed="81"/>
            <rFont val="Tahoma"/>
            <charset val="1"/>
          </rPr>
          <t xml:space="preserve">
Enter the expected monthly churn rate.  Note, if you credit upgrade MRR in salesperson quotas then do not double count upsell MRR here.</t>
        </r>
      </text>
    </comment>
    <comment ref="A59" authorId="0" shapeId="0" xr:uid="{00000000-0006-0000-0500-000015000000}">
      <text>
        <r>
          <rPr>
            <b/>
            <sz val="9"/>
            <color indexed="81"/>
            <rFont val="Tahoma"/>
            <charset val="1"/>
          </rPr>
          <t>markroberge:</t>
        </r>
        <r>
          <rPr>
            <sz val="9"/>
            <color indexed="81"/>
            <rFont val="Tahoma"/>
            <charset val="1"/>
          </rPr>
          <t xml:space="preserve">
Expenses related to the sales function of the go-to-market operation. Be attentive as to when to add overhead support resources such as sales operations, sales trainers, and sales recruiters</t>
        </r>
      </text>
    </comment>
    <comment ref="A83" authorId="0" shapeId="0" xr:uid="{00000000-0006-0000-0500-000016000000}">
      <text>
        <r>
          <rPr>
            <b/>
            <sz val="9"/>
            <color rgb="FF000000"/>
            <rFont val="Tahoma"/>
            <charset val="1"/>
          </rPr>
          <t>markroberge:</t>
        </r>
        <r>
          <rPr>
            <sz val="9"/>
            <color rgb="FF000000"/>
            <rFont val="Tahoma"/>
            <charset val="1"/>
          </rPr>
          <t xml:space="preserve">
</t>
        </r>
        <r>
          <rPr>
            <sz val="9"/>
            <color rgb="FF000000"/>
            <rFont val="Tahoma"/>
            <charset val="1"/>
          </rPr>
          <t>Make sure managers are not carrying substantial higher direct reports than industry norms.  Otherwise, coaching and development will suffer.  Teams adding reps quicly should error on the side of low rep-to-manager ratios.  Teams hiring slowly can handle higher rep-to-manager ratios.</t>
        </r>
      </text>
    </comment>
    <comment ref="A87" authorId="0" shapeId="0" xr:uid="{00000000-0006-0000-0500-000017000000}">
      <text>
        <r>
          <rPr>
            <b/>
            <sz val="9"/>
            <color indexed="81"/>
            <rFont val="Tahoma"/>
            <charset val="1"/>
          </rPr>
          <t>markroberge:</t>
        </r>
        <r>
          <rPr>
            <sz val="9"/>
            <color indexed="81"/>
            <rFont val="Tahoma"/>
            <charset val="1"/>
          </rPr>
          <t xml:space="preserve">
Illustrates whether enough demand generation is created for reps to hit their targets</t>
        </r>
      </text>
    </comment>
  </commentList>
</comments>
</file>

<file path=xl/sharedStrings.xml><?xml version="1.0" encoding="utf-8"?>
<sst xmlns="http://schemas.openxmlformats.org/spreadsheetml/2006/main" count="408" uniqueCount="189">
  <si>
    <t>G&amp;A</t>
  </si>
  <si>
    <t>Marketing</t>
  </si>
  <si>
    <t>Sales</t>
  </si>
  <si>
    <t>Bonus</t>
  </si>
  <si>
    <t>Services</t>
  </si>
  <si>
    <t>Total</t>
  </si>
  <si>
    <t xml:space="preserve">Hubspot </t>
  </si>
  <si>
    <t>Statement of Operations</t>
  </si>
  <si>
    <t>2014 Plan</t>
  </si>
  <si>
    <t>FISCAL 2014 PLAN</t>
  </si>
  <si>
    <t>FISCAL 2014 BY QUARTER</t>
  </si>
  <si>
    <t>FY 2014</t>
  </si>
  <si>
    <t>Q1 '14</t>
  </si>
  <si>
    <t>Q2 '14</t>
  </si>
  <si>
    <t>Q3 '14</t>
  </si>
  <si>
    <t>Q4 '14</t>
  </si>
  <si>
    <t>Revenue</t>
  </si>
  <si>
    <t>Subscription</t>
  </si>
  <si>
    <t>Inbound &amp; Other</t>
  </si>
  <si>
    <t>Total Revenue</t>
  </si>
  <si>
    <t>Cost of Revenue</t>
  </si>
  <si>
    <t>Credit Card Fees</t>
  </si>
  <si>
    <t>Hosting Expenses</t>
  </si>
  <si>
    <t>Data Services</t>
  </si>
  <si>
    <t>Other COGS</t>
  </si>
  <si>
    <t>Product Costs</t>
  </si>
  <si>
    <t>Salaries</t>
  </si>
  <si>
    <t>Contractors/Consulting</t>
  </si>
  <si>
    <t xml:space="preserve">T&amp;E </t>
  </si>
  <si>
    <t>Software &amp; Computer Exp</t>
  </si>
  <si>
    <t>Other Direct</t>
  </si>
  <si>
    <t>Occupancy Allocation</t>
  </si>
  <si>
    <t>Total Customer Support</t>
  </si>
  <si>
    <t xml:space="preserve">Software Margin % </t>
  </si>
  <si>
    <t>Commissions</t>
  </si>
  <si>
    <t>Total Services</t>
  </si>
  <si>
    <t>Gross Profit</t>
  </si>
  <si>
    <t>Gross Profit %</t>
  </si>
  <si>
    <t>Selling, General &amp; Admin</t>
  </si>
  <si>
    <t>Total Product &amp; Development</t>
  </si>
  <si>
    <t>Total Operations</t>
  </si>
  <si>
    <t>Engineering &amp; Ops</t>
  </si>
  <si>
    <t>Total IT</t>
  </si>
  <si>
    <t>Legal &amp; Accounting Fees</t>
  </si>
  <si>
    <t xml:space="preserve">Total G&amp;A </t>
  </si>
  <si>
    <t>EE Insurance &amp; Benefits</t>
  </si>
  <si>
    <t>Payroll Taxes</t>
  </si>
  <si>
    <t>Recruiting Expense</t>
  </si>
  <si>
    <t>Training &amp; Development</t>
  </si>
  <si>
    <t>EE Activities</t>
  </si>
  <si>
    <t>T&amp;E</t>
  </si>
  <si>
    <t>Software &amp; Subscriptions</t>
  </si>
  <si>
    <t>EE Computer Purchases</t>
  </si>
  <si>
    <t xml:space="preserve">Rent </t>
  </si>
  <si>
    <t>Utilities</t>
  </si>
  <si>
    <t>Depreciation</t>
  </si>
  <si>
    <t>Office Expenses</t>
  </si>
  <si>
    <t>Professional Fees</t>
  </si>
  <si>
    <t>Bad Debt</t>
  </si>
  <si>
    <t>ER Insurance</t>
  </si>
  <si>
    <t>Admin Fees</t>
  </si>
  <si>
    <t>Miscellaneous</t>
  </si>
  <si>
    <t>Allocation</t>
  </si>
  <si>
    <t>Total Occupancy</t>
  </si>
  <si>
    <t>Marketing Programs</t>
  </si>
  <si>
    <t>Partner Commissions</t>
  </si>
  <si>
    <t>Operating Expenses</t>
  </si>
  <si>
    <t>Income (Loss) from Operations</t>
  </si>
  <si>
    <t>Op Income (Loss) %</t>
  </si>
  <si>
    <t>Interest Income</t>
  </si>
  <si>
    <t>Interest Expense</t>
  </si>
  <si>
    <t>Penalties &amp; Taxes</t>
  </si>
  <si>
    <t>FX Gain/Loss</t>
  </si>
  <si>
    <t>Other Income &amp; Expense</t>
  </si>
  <si>
    <t>Income Taxes</t>
  </si>
  <si>
    <t>Net Income (Loss)</t>
  </si>
  <si>
    <t>NI %</t>
  </si>
  <si>
    <t>Total Spend:  OpEx &amp; COGS</t>
  </si>
  <si>
    <t>Rate</t>
  </si>
  <si>
    <t>Sales &amp; Marketing</t>
  </si>
  <si>
    <t>Compensation</t>
  </si>
  <si>
    <t>ENG + PRODUCT BONUS FORECAST</t>
  </si>
  <si>
    <t>Acquisition Bonuses</t>
  </si>
  <si>
    <t>Sales CRM Product BU (CTOD)</t>
  </si>
  <si>
    <t>assumes Signals reaches $1M run-rate by the end of August 2014 and thus $200K bonus payout. As of 9/30/13, we have $60K balance.</t>
  </si>
  <si>
    <t>Prepwork Bonus</t>
  </si>
  <si>
    <t>Chime Signing Bonus 2</t>
  </si>
  <si>
    <t>paid 11/30</t>
  </si>
  <si>
    <t>$50K bonuses for the Tharig &amp; Guru paid at 1 year. As of 9/30 we had $50k accrued.</t>
  </si>
  <si>
    <t>New MRR</t>
  </si>
  <si>
    <t>2015 Plan</t>
  </si>
  <si>
    <t>FISCAL 2015 PLAN</t>
  </si>
  <si>
    <t>Product/Engineering Compensation</t>
  </si>
  <si>
    <t>Sales and Marketing Compensation</t>
  </si>
  <si>
    <t>Support Compensation</t>
  </si>
  <si>
    <t>Hubspot Sales Software Division</t>
  </si>
  <si>
    <t>FY 2015</t>
  </si>
  <si>
    <t>Q1 '15</t>
  </si>
  <si>
    <t>Q2 '15</t>
  </si>
  <si>
    <t>Q3 '15</t>
  </si>
  <si>
    <t>Q4 '15</t>
  </si>
  <si>
    <t>Operating Expense</t>
  </si>
  <si>
    <t>Customer Support</t>
  </si>
  <si>
    <t>R&amp;D</t>
  </si>
  <si>
    <t>Op Income (Loss)</t>
  </si>
  <si>
    <t>Total Expense</t>
  </si>
  <si>
    <t>Sales Product</t>
  </si>
  <si>
    <t>New ARR</t>
  </si>
  <si>
    <t>Q1 '16</t>
  </si>
  <si>
    <t>Q2 '16</t>
  </si>
  <si>
    <t>Q3 '16</t>
  </si>
  <si>
    <t>Q4 '16</t>
  </si>
  <si>
    <t>Marketing Net New MRR in '16 @ 35% Y/Y</t>
  </si>
  <si>
    <t>2015 BAU SCENARIO</t>
  </si>
  <si>
    <t>* Carves Out $2M of R&amp;D in "Core" &amp; $0.5M of COGS in "Core" P&amp;L for like comparison</t>
  </si>
  <si>
    <t>ARR Exit Rate</t>
  </si>
  <si>
    <t>B/(W)</t>
  </si>
  <si>
    <t>2015 INVEST SCENARIO</t>
  </si>
  <si>
    <t>Allocation / EE</t>
  </si>
  <si>
    <t>2015 HELM SCENARIO</t>
  </si>
  <si>
    <t>Metric</t>
  </si>
  <si>
    <t>MRR from Outbound Call Appointments</t>
  </si>
  <si>
    <t>Avg MRR/Customer from Outbound Call Appointments</t>
  </si>
  <si>
    <t>Customers from Outbound Call Appointments</t>
  </si>
  <si>
    <t>Outbound Call  Appointments to Customer Conversion %</t>
  </si>
  <si>
    <t>Outbound Call Appointments</t>
  </si>
  <si>
    <t>MRR from Content Marketing Appointments</t>
  </si>
  <si>
    <t>Avg MRR/Customer from  Content Marketing Appointments</t>
  </si>
  <si>
    <t>Customers from  Content Marketing Appointments</t>
  </si>
  <si>
    <t xml:space="preserve"> Content Marketing Appointment to Customer Conversion %</t>
  </si>
  <si>
    <t xml:space="preserve"> Content Marketing Appointments</t>
  </si>
  <si>
    <t xml:space="preserve"> Content Marketing Leads</t>
  </si>
  <si>
    <t xml:space="preserve"> Content Marketing Lead to Appointment Conversion %</t>
  </si>
  <si>
    <t>MRR from Email Marketing Appointments</t>
  </si>
  <si>
    <t>Avg MRR/Customer from Email Marketing Appointments</t>
  </si>
  <si>
    <t>Customers from  Email Marketing Appointments</t>
  </si>
  <si>
    <t xml:space="preserve"> Email Marketing Appointment to Customer Conversion %</t>
  </si>
  <si>
    <t xml:space="preserve"> Email Marketing Appointments</t>
  </si>
  <si>
    <t>Email Marketing Leads</t>
  </si>
  <si>
    <t xml:space="preserve"> Email Marketing Lead to Appointment Conversion %</t>
  </si>
  <si>
    <t>Annualized Recurring Revenue (ARR) (EOM)</t>
  </si>
  <si>
    <t>Churn MRR</t>
  </si>
  <si>
    <t>TOTAL</t>
  </si>
  <si>
    <t>Annualized Recurring Revenue (ARR*) (EOM)</t>
  </si>
  <si>
    <t>BOM Monthly Recurring Revenue (MRR) Install Base</t>
  </si>
  <si>
    <t>Net MRR</t>
  </si>
  <si>
    <t>Full Quota Account Executives</t>
  </si>
  <si>
    <t>New MRR / Full Quota Account Executive</t>
  </si>
  <si>
    <t>Month 2 Account Executives</t>
  </si>
  <si>
    <t>New MRR / Month 2 Account Executives</t>
  </si>
  <si>
    <t>Month 1 Account Executives</t>
  </si>
  <si>
    <t>New MRR / Month 1 Account Executives</t>
  </si>
  <si>
    <t>Account Executives Attrition</t>
  </si>
  <si>
    <t>Total Account Executives</t>
  </si>
  <si>
    <t>Gross MRR Churn Rate</t>
  </si>
  <si>
    <t>EOM MRR Install Base</t>
  </si>
  <si>
    <t>Sales Expense</t>
  </si>
  <si>
    <t>Number of Account Executives</t>
  </si>
  <si>
    <t>Expense per Account Executive</t>
  </si>
  <si>
    <t>Number of BDRs</t>
  </si>
  <si>
    <t>Expense per BDR</t>
  </si>
  <si>
    <t>Number of Sales Managers</t>
  </si>
  <si>
    <t>Expense per Sales Manager</t>
  </si>
  <si>
    <t>VP of Sales</t>
  </si>
  <si>
    <t>Expense per VP of Sales</t>
  </si>
  <si>
    <t>Sales Recruiter</t>
  </si>
  <si>
    <t>External Sales Training</t>
  </si>
  <si>
    <t>Marketing Expense</t>
  </si>
  <si>
    <t>Number of Content Marketers</t>
  </si>
  <si>
    <t>Expense per Content Marketer</t>
  </si>
  <si>
    <t>Number of Email Marketers</t>
  </si>
  <si>
    <t>Expense per Email Marketer</t>
  </si>
  <si>
    <t>Number of Product Marketers</t>
  </si>
  <si>
    <t>Expense per Product Marketer</t>
  </si>
  <si>
    <t>VP of  Marketing</t>
  </si>
  <si>
    <t>Expense per VP of Marketing</t>
  </si>
  <si>
    <t>Email Marketing Program Spend</t>
  </si>
  <si>
    <t>Ratios</t>
  </si>
  <si>
    <t>AE&amp;BDR-to-Manager Ratio</t>
  </si>
  <si>
    <t>BDR-to-AE Ratio</t>
  </si>
  <si>
    <t>Marketing Expense per AE</t>
  </si>
  <si>
    <t xml:space="preserve">* ARR is Annual Recurring Revenue.  It is the amount of recurring revenue a subscription-based company will collect in one year. </t>
  </si>
  <si>
    <t>This is often used interchangeably with run rate. http://www.startupdefinition.com/annual-recurring-revenue#sthash.1qgyISTd.dpuf</t>
  </si>
  <si>
    <t>Appointments per AE</t>
  </si>
  <si>
    <t>FROM SALES LENS</t>
  </si>
  <si>
    <t>FROM MARKETING LENS</t>
  </si>
  <si>
    <t>Number of Outbound SDRs</t>
  </si>
  <si>
    <t>Outbound Call Appointments per SDR per Month</t>
  </si>
  <si>
    <t xml:space="preserve">New MRR demand generation per AE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</si>
</sst>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409]mmm\-yy;@"/>
    <numFmt numFmtId="168" formatCode="_(&quot;$&quot;* #,##0.0_);_(&quot;$&quot;* \(#,##0.0\);_(&quot;$&quot;* &quot;-&quot;??_);_(@_)"/>
    <numFmt numFmtId="169" formatCode="&quot;$&quot;#,##0.00"/>
    <numFmt numFmtId="170"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0"/>
      <color rgb="FFFF0000"/>
      <name val="Calibri"/>
      <family val="2"/>
      <scheme val="minor"/>
    </font>
    <font>
      <b/>
      <sz val="10"/>
      <color theme="0"/>
      <name val="Calibri"/>
      <family val="2"/>
      <scheme val="minor"/>
    </font>
    <font>
      <b/>
      <u/>
      <sz val="10"/>
      <color theme="1"/>
      <name val="Calibri"/>
      <family val="2"/>
      <scheme val="minor"/>
    </font>
    <font>
      <sz val="8"/>
      <name val="Arial"/>
      <family val="2"/>
    </font>
    <font>
      <sz val="10"/>
      <color indexed="8"/>
      <name val="Calibri"/>
      <family val="2"/>
      <scheme val="minor"/>
    </font>
    <font>
      <b/>
      <sz val="10"/>
      <color indexed="8"/>
      <name val="Calibri"/>
      <family val="2"/>
      <scheme val="minor"/>
    </font>
    <font>
      <sz val="10"/>
      <name val="Calibri"/>
      <family val="2"/>
      <scheme val="minor"/>
    </font>
    <font>
      <b/>
      <sz val="10"/>
      <color rgb="FF0000FF"/>
      <name val="Calibri"/>
      <family val="2"/>
      <scheme val="minor"/>
    </font>
    <font>
      <sz val="10"/>
      <color rgb="FF0000FF"/>
      <name val="Calibri"/>
      <family val="2"/>
      <scheme val="minor"/>
    </font>
    <font>
      <i/>
      <sz val="10"/>
      <color theme="3"/>
      <name val="Calibri"/>
      <family val="2"/>
      <scheme val="minor"/>
    </font>
    <font>
      <b/>
      <sz val="10"/>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9"/>
      <color theme="4"/>
      <name val="Calibri"/>
      <family val="2"/>
      <scheme val="minor"/>
    </font>
    <font>
      <sz val="9"/>
      <name val="Calibri"/>
      <family val="2"/>
      <scheme val="minor"/>
    </font>
    <font>
      <sz val="9"/>
      <color indexed="81"/>
      <name val="Tahoma"/>
      <charset val="1"/>
    </font>
    <font>
      <b/>
      <sz val="9"/>
      <color indexed="81"/>
      <name val="Tahoma"/>
      <charset val="1"/>
    </font>
    <font>
      <b/>
      <sz val="9"/>
      <color rgb="FF000000"/>
      <name val="Tahoma"/>
      <charset val="1"/>
    </font>
    <font>
      <sz val="9"/>
      <color rgb="FF000000"/>
      <name val="Tahoma"/>
      <charset val="1"/>
    </font>
  </fonts>
  <fills count="10">
    <fill>
      <patternFill patternType="none"/>
    </fill>
    <fill>
      <patternFill patternType="gray125"/>
    </fill>
    <fill>
      <patternFill patternType="solid">
        <fgColor them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1" tint="0.34998626667073579"/>
        <bgColor indexed="64"/>
      </patternFill>
    </fill>
  </fills>
  <borders count="19">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9" fillId="0" borderId="0"/>
  </cellStyleXfs>
  <cellXfs count="176">
    <xf numFmtId="0" fontId="0" fillId="0" borderId="0" xfId="0"/>
    <xf numFmtId="0" fontId="4" fillId="0" borderId="0" xfId="0" applyFont="1"/>
    <xf numFmtId="166" fontId="4" fillId="0" borderId="0" xfId="1" applyNumberFormat="1" applyFont="1"/>
    <xf numFmtId="166" fontId="4" fillId="0" borderId="0" xfId="0" applyNumberFormat="1" applyFont="1"/>
    <xf numFmtId="0" fontId="3" fillId="0" borderId="0" xfId="0" applyFont="1"/>
    <xf numFmtId="0" fontId="3" fillId="0" borderId="0" xfId="0" applyFont="1" applyAlignment="1">
      <alignment horizontal="center"/>
    </xf>
    <xf numFmtId="166" fontId="3" fillId="0" borderId="0" xfId="1" applyNumberFormat="1" applyFont="1"/>
    <xf numFmtId="166" fontId="4" fillId="0" borderId="2" xfId="1" applyNumberFormat="1" applyFont="1" applyBorder="1"/>
    <xf numFmtId="166" fontId="4" fillId="0" borderId="0" xfId="1" applyNumberFormat="1" applyFont="1" applyBorder="1"/>
    <xf numFmtId="0" fontId="5" fillId="0" borderId="0" xfId="0" applyFont="1"/>
    <xf numFmtId="43" fontId="4" fillId="0" borderId="0" xfId="0" applyNumberFormat="1" applyFont="1"/>
    <xf numFmtId="0" fontId="6" fillId="0" borderId="0" xfId="0" applyFont="1"/>
    <xf numFmtId="167" fontId="3" fillId="4" borderId="5" xfId="0" quotePrefix="1" applyNumberFormat="1" applyFont="1" applyFill="1" applyBorder="1" applyAlignment="1">
      <alignment horizontal="center"/>
    </xf>
    <xf numFmtId="167" fontId="3" fillId="4" borderId="6" xfId="0" quotePrefix="1" applyNumberFormat="1" applyFont="1" applyFill="1" applyBorder="1" applyAlignment="1">
      <alignment horizontal="center"/>
    </xf>
    <xf numFmtId="167" fontId="3" fillId="4" borderId="7" xfId="0" quotePrefix="1" applyNumberFormat="1" applyFont="1" applyFill="1" applyBorder="1" applyAlignment="1">
      <alignment horizontal="center"/>
    </xf>
    <xf numFmtId="0" fontId="8" fillId="0" borderId="0" xfId="0" applyFont="1"/>
    <xf numFmtId="0" fontId="4" fillId="0" borderId="8" xfId="0" applyFont="1" applyBorder="1"/>
    <xf numFmtId="166" fontId="4" fillId="0" borderId="8" xfId="0" applyNumberFormat="1" applyFont="1" applyBorder="1"/>
    <xf numFmtId="166" fontId="3" fillId="0" borderId="3" xfId="1" applyNumberFormat="1" applyFont="1" applyBorder="1"/>
    <xf numFmtId="166" fontId="3" fillId="0" borderId="9" xfId="1" applyNumberFormat="1" applyFont="1" applyBorder="1"/>
    <xf numFmtId="0" fontId="10" fillId="0" borderId="0" xfId="4" applyFont="1" applyBorder="1" applyAlignment="1">
      <alignment horizontal="left" vertical="center"/>
    </xf>
    <xf numFmtId="166" fontId="4" fillId="0" borderId="8" xfId="1" applyNumberFormat="1" applyFont="1" applyBorder="1"/>
    <xf numFmtId="166" fontId="4" fillId="0" borderId="10" xfId="1" applyNumberFormat="1" applyFont="1" applyBorder="1"/>
    <xf numFmtId="0" fontId="11" fillId="0" borderId="0" xfId="4" applyFont="1" applyFill="1" applyBorder="1" applyAlignment="1">
      <alignment horizontal="left" vertical="center"/>
    </xf>
    <xf numFmtId="166" fontId="3" fillId="0" borderId="8" xfId="1" applyNumberFormat="1" applyFont="1" applyBorder="1"/>
    <xf numFmtId="166" fontId="3" fillId="0" borderId="0" xfId="0" applyNumberFormat="1" applyFont="1"/>
    <xf numFmtId="165" fontId="3" fillId="0" borderId="0" xfId="2" applyNumberFormat="1" applyFont="1"/>
    <xf numFmtId="165" fontId="3" fillId="0" borderId="8" xfId="2" applyNumberFormat="1" applyFont="1" applyBorder="1"/>
    <xf numFmtId="166" fontId="3" fillId="0" borderId="11" xfId="1" applyNumberFormat="1" applyFont="1" applyBorder="1"/>
    <xf numFmtId="166" fontId="3" fillId="0" borderId="12" xfId="1" applyNumberFormat="1" applyFont="1" applyBorder="1"/>
    <xf numFmtId="43" fontId="4" fillId="0" borderId="0" xfId="1" applyNumberFormat="1" applyFont="1"/>
    <xf numFmtId="43" fontId="4" fillId="0" borderId="8" xfId="1" applyNumberFormat="1" applyFont="1" applyBorder="1"/>
    <xf numFmtId="9" fontId="4" fillId="0" borderId="0" xfId="2" applyFont="1"/>
    <xf numFmtId="9" fontId="4" fillId="0" borderId="8" xfId="2" applyFont="1" applyBorder="1"/>
    <xf numFmtId="166" fontId="4" fillId="0" borderId="3" xfId="1" applyNumberFormat="1" applyFont="1" applyBorder="1"/>
    <xf numFmtId="166" fontId="4" fillId="0" borderId="9" xfId="1" applyNumberFormat="1" applyFont="1" applyBorder="1"/>
    <xf numFmtId="166" fontId="3" fillId="0" borderId="13" xfId="0" applyNumberFormat="1" applyFont="1" applyBorder="1"/>
    <xf numFmtId="166" fontId="3" fillId="0" borderId="14" xfId="0" applyNumberFormat="1" applyFont="1" applyBorder="1"/>
    <xf numFmtId="166" fontId="3" fillId="0" borderId="8" xfId="0" applyNumberFormat="1" applyFont="1" applyBorder="1"/>
    <xf numFmtId="0" fontId="4" fillId="0" borderId="15" xfId="0" applyFont="1" applyBorder="1"/>
    <xf numFmtId="0" fontId="12" fillId="0" borderId="0" xfId="0" applyFont="1"/>
    <xf numFmtId="165" fontId="10" fillId="0" borderId="0" xfId="2" applyNumberFormat="1" applyFont="1" applyBorder="1" applyAlignment="1">
      <alignment horizontal="center" vertical="center"/>
    </xf>
    <xf numFmtId="0" fontId="2" fillId="0" borderId="0" xfId="0" applyFont="1"/>
    <xf numFmtId="0" fontId="10" fillId="0" borderId="0" xfId="4" applyFont="1" applyBorder="1" applyAlignment="1">
      <alignment horizontal="center" vertical="center"/>
    </xf>
    <xf numFmtId="166" fontId="4" fillId="0" borderId="16" xfId="1" applyNumberFormat="1" applyFont="1" applyBorder="1"/>
    <xf numFmtId="166" fontId="4" fillId="0" borderId="0" xfId="1" quotePrefix="1" applyNumberFormat="1" applyFont="1"/>
    <xf numFmtId="0" fontId="13" fillId="0" borderId="0" xfId="0" applyFont="1"/>
    <xf numFmtId="0" fontId="14" fillId="0" borderId="0" xfId="0" applyFont="1"/>
    <xf numFmtId="167" fontId="4" fillId="0" borderId="2" xfId="0" applyNumberFormat="1" applyFont="1" applyBorder="1" applyAlignment="1">
      <alignment horizontal="center"/>
    </xf>
    <xf numFmtId="168" fontId="4" fillId="0" borderId="0" xfId="3" applyNumberFormat="1" applyFont="1"/>
    <xf numFmtId="0" fontId="15" fillId="0" borderId="0" xfId="0" applyFont="1"/>
    <xf numFmtId="168" fontId="4" fillId="0" borderId="2" xfId="3" applyNumberFormat="1" applyFont="1" applyBorder="1"/>
    <xf numFmtId="0" fontId="4" fillId="0" borderId="0" xfId="0" applyFont="1" applyAlignment="1">
      <alignment horizontal="left" indent="1"/>
    </xf>
    <xf numFmtId="44" fontId="4" fillId="0" borderId="0" xfId="0" applyNumberFormat="1" applyFont="1"/>
    <xf numFmtId="44" fontId="0" fillId="0" borderId="0" xfId="0" applyNumberFormat="1"/>
    <xf numFmtId="0" fontId="0" fillId="0" borderId="0" xfId="0" applyFill="1"/>
    <xf numFmtId="0" fontId="4" fillId="0" borderId="0" xfId="0" applyFont="1" applyAlignment="1">
      <alignment horizontal="center"/>
    </xf>
    <xf numFmtId="166" fontId="4" fillId="0" borderId="0" xfId="1" applyNumberFormat="1" applyFont="1" applyAlignment="1">
      <alignment horizontal="center"/>
    </xf>
    <xf numFmtId="0" fontId="6" fillId="0" borderId="0" xfId="0" applyFont="1" applyAlignment="1">
      <alignment horizontal="center"/>
    </xf>
    <xf numFmtId="0" fontId="12" fillId="0" borderId="0" xfId="0" applyFont="1" applyAlignment="1">
      <alignment horizontal="center"/>
    </xf>
    <xf numFmtId="9" fontId="4" fillId="0" borderId="0" xfId="2" applyNumberFormat="1" applyFont="1" applyAlignment="1">
      <alignment horizontal="center"/>
    </xf>
    <xf numFmtId="166" fontId="0" fillId="0" borderId="0" xfId="1" applyNumberFormat="1" applyFont="1"/>
    <xf numFmtId="166" fontId="0" fillId="0" borderId="0" xfId="0" applyNumberFormat="1"/>
    <xf numFmtId="0" fontId="4" fillId="5" borderId="0" xfId="0" applyFont="1" applyFill="1"/>
    <xf numFmtId="0" fontId="4" fillId="5" borderId="0" xfId="0" applyFont="1" applyFill="1" applyAlignment="1">
      <alignment horizontal="center"/>
    </xf>
    <xf numFmtId="0" fontId="3" fillId="5" borderId="0" xfId="0" applyFont="1" applyFill="1"/>
    <xf numFmtId="0" fontId="3" fillId="5" borderId="0" xfId="0" applyFont="1" applyFill="1" applyAlignment="1">
      <alignment horizontal="center"/>
    </xf>
    <xf numFmtId="167" fontId="3" fillId="5" borderId="5" xfId="0" quotePrefix="1" applyNumberFormat="1" applyFont="1" applyFill="1" applyBorder="1" applyAlignment="1">
      <alignment horizontal="center"/>
    </xf>
    <xf numFmtId="167" fontId="3" fillId="5" borderId="6" xfId="0" quotePrefix="1" applyNumberFormat="1" applyFont="1" applyFill="1" applyBorder="1" applyAlignment="1">
      <alignment horizontal="center"/>
    </xf>
    <xf numFmtId="167" fontId="3" fillId="5" borderId="7" xfId="0" quotePrefix="1" applyNumberFormat="1" applyFont="1" applyFill="1" applyBorder="1" applyAlignment="1">
      <alignment horizontal="center"/>
    </xf>
    <xf numFmtId="0" fontId="8" fillId="5" borderId="0" xfId="0" applyFont="1" applyFill="1"/>
    <xf numFmtId="0" fontId="4" fillId="5" borderId="8" xfId="0" applyFont="1" applyFill="1" applyBorder="1"/>
    <xf numFmtId="166" fontId="4" fillId="5" borderId="0" xfId="0" applyNumberFormat="1" applyFont="1" applyFill="1"/>
    <xf numFmtId="166" fontId="4" fillId="5" borderId="0" xfId="1" applyNumberFormat="1" applyFont="1" applyFill="1"/>
    <xf numFmtId="166" fontId="4" fillId="5" borderId="8" xfId="0" applyNumberFormat="1" applyFont="1" applyFill="1" applyBorder="1"/>
    <xf numFmtId="166" fontId="3" fillId="5" borderId="3" xfId="1" applyNumberFormat="1" applyFont="1" applyFill="1" applyBorder="1"/>
    <xf numFmtId="166" fontId="3" fillId="5" borderId="9" xfId="1" applyNumberFormat="1" applyFont="1" applyFill="1" applyBorder="1"/>
    <xf numFmtId="0" fontId="10" fillId="5" borderId="0" xfId="4" applyFont="1" applyFill="1" applyBorder="1" applyAlignment="1">
      <alignment horizontal="left" vertical="center"/>
    </xf>
    <xf numFmtId="165" fontId="10" fillId="5" borderId="0" xfId="2" applyNumberFormat="1" applyFont="1" applyFill="1" applyBorder="1" applyAlignment="1">
      <alignment horizontal="center" vertical="center"/>
    </xf>
    <xf numFmtId="166" fontId="4" fillId="5" borderId="0" xfId="1" applyNumberFormat="1" applyFont="1" applyFill="1" applyBorder="1"/>
    <xf numFmtId="166" fontId="4" fillId="5" borderId="8" xfId="1" applyNumberFormat="1" applyFont="1" applyFill="1" applyBorder="1"/>
    <xf numFmtId="0" fontId="10" fillId="5" borderId="0" xfId="4" applyFont="1" applyFill="1" applyBorder="1" applyAlignment="1">
      <alignment horizontal="center" vertical="center"/>
    </xf>
    <xf numFmtId="166" fontId="4" fillId="5" borderId="17" xfId="1" applyNumberFormat="1" applyFont="1" applyFill="1" applyBorder="1"/>
    <xf numFmtId="166" fontId="4" fillId="5" borderId="2" xfId="1" applyNumberFormat="1" applyFont="1" applyFill="1" applyBorder="1"/>
    <xf numFmtId="166" fontId="4" fillId="5" borderId="16" xfId="1" applyNumberFormat="1" applyFont="1" applyFill="1" applyBorder="1"/>
    <xf numFmtId="166" fontId="4" fillId="5" borderId="10" xfId="1" applyNumberFormat="1" applyFont="1" applyFill="1" applyBorder="1"/>
    <xf numFmtId="9" fontId="4" fillId="5" borderId="0" xfId="0" applyNumberFormat="1" applyFont="1" applyFill="1" applyAlignment="1">
      <alignment horizontal="center"/>
    </xf>
    <xf numFmtId="0" fontId="11" fillId="5" borderId="0" xfId="4" applyFont="1" applyFill="1" applyBorder="1" applyAlignment="1">
      <alignment horizontal="left" vertical="center"/>
    </xf>
    <xf numFmtId="0" fontId="11" fillId="5" borderId="0" xfId="4" applyFont="1" applyFill="1" applyBorder="1" applyAlignment="1">
      <alignment horizontal="center" vertical="center"/>
    </xf>
    <xf numFmtId="165" fontId="3" fillId="5" borderId="0" xfId="2" applyNumberFormat="1" applyFont="1" applyFill="1"/>
    <xf numFmtId="165" fontId="3" fillId="5" borderId="8" xfId="2" applyNumberFormat="1" applyFont="1" applyFill="1" applyBorder="1"/>
    <xf numFmtId="43" fontId="4" fillId="5" borderId="0" xfId="1" applyNumberFormat="1" applyFont="1" applyFill="1"/>
    <xf numFmtId="166" fontId="3" fillId="5" borderId="0" xfId="0" applyNumberFormat="1" applyFont="1" applyFill="1"/>
    <xf numFmtId="166" fontId="3" fillId="5" borderId="11" xfId="1" applyNumberFormat="1" applyFont="1" applyFill="1" applyBorder="1"/>
    <xf numFmtId="166" fontId="3" fillId="5" borderId="12" xfId="1" applyNumberFormat="1" applyFont="1" applyFill="1" applyBorder="1"/>
    <xf numFmtId="166" fontId="4" fillId="5" borderId="2" xfId="1" quotePrefix="1" applyNumberFormat="1" applyFont="1" applyFill="1" applyBorder="1" applyAlignment="1">
      <alignment horizontal="right"/>
    </xf>
    <xf numFmtId="43" fontId="4" fillId="5" borderId="0" xfId="0" applyNumberFormat="1" applyFont="1" applyFill="1"/>
    <xf numFmtId="43" fontId="4" fillId="5" borderId="8" xfId="1" applyNumberFormat="1" applyFont="1" applyFill="1" applyBorder="1"/>
    <xf numFmtId="166" fontId="3" fillId="5" borderId="8" xfId="0" applyNumberFormat="1" applyFont="1" applyFill="1" applyBorder="1"/>
    <xf numFmtId="166" fontId="3" fillId="5" borderId="15" xfId="0" applyNumberFormat="1" applyFont="1" applyFill="1" applyBorder="1"/>
    <xf numFmtId="166" fontId="3" fillId="5" borderId="0" xfId="1" applyNumberFormat="1" applyFont="1" applyFill="1"/>
    <xf numFmtId="166" fontId="3" fillId="5" borderId="8" xfId="1" applyNumberFormat="1" applyFont="1" applyFill="1" applyBorder="1"/>
    <xf numFmtId="166" fontId="4" fillId="5" borderId="0" xfId="1" quotePrefix="1" applyNumberFormat="1" applyFont="1" applyFill="1" applyAlignment="1">
      <alignment horizontal="right"/>
    </xf>
    <xf numFmtId="0" fontId="0" fillId="0" borderId="0" xfId="0" applyAlignment="1">
      <alignment horizontal="center"/>
    </xf>
    <xf numFmtId="167" fontId="3" fillId="8" borderId="5" xfId="0" quotePrefix="1" applyNumberFormat="1" applyFont="1" applyFill="1" applyBorder="1" applyAlignment="1">
      <alignment horizontal="center"/>
    </xf>
    <xf numFmtId="167" fontId="3" fillId="8" borderId="6" xfId="0" quotePrefix="1" applyNumberFormat="1" applyFont="1" applyFill="1" applyBorder="1" applyAlignment="1">
      <alignment horizontal="center"/>
    </xf>
    <xf numFmtId="167" fontId="3" fillId="8" borderId="7" xfId="0" quotePrefix="1" applyNumberFormat="1" applyFont="1" applyFill="1" applyBorder="1" applyAlignment="1">
      <alignment horizontal="center"/>
    </xf>
    <xf numFmtId="167" fontId="3" fillId="6" borderId="5" xfId="0" quotePrefix="1" applyNumberFormat="1" applyFont="1" applyFill="1" applyBorder="1" applyAlignment="1">
      <alignment horizontal="center"/>
    </xf>
    <xf numFmtId="167" fontId="3" fillId="6" borderId="6" xfId="0" quotePrefix="1" applyNumberFormat="1" applyFont="1" applyFill="1" applyBorder="1" applyAlignment="1">
      <alignment horizontal="center"/>
    </xf>
    <xf numFmtId="167" fontId="3" fillId="6" borderId="7" xfId="0" quotePrefix="1" applyNumberFormat="1" applyFont="1" applyFill="1" applyBorder="1" applyAlignment="1">
      <alignment horizontal="center"/>
    </xf>
    <xf numFmtId="10" fontId="4" fillId="0" borderId="0" xfId="2" applyNumberFormat="1" applyFont="1"/>
    <xf numFmtId="0" fontId="4" fillId="5" borderId="15" xfId="0" applyFont="1" applyFill="1" applyBorder="1"/>
    <xf numFmtId="43" fontId="4" fillId="0" borderId="0" xfId="1" applyFont="1"/>
    <xf numFmtId="0" fontId="6" fillId="5" borderId="0" xfId="0" applyFont="1" applyFill="1"/>
    <xf numFmtId="0" fontId="6" fillId="5" borderId="0" xfId="0" applyFont="1" applyFill="1" applyAlignment="1">
      <alignment horizontal="center"/>
    </xf>
    <xf numFmtId="166" fontId="6" fillId="5" borderId="0" xfId="1" applyNumberFormat="1" applyFont="1" applyFill="1"/>
    <xf numFmtId="0" fontId="16" fillId="0" borderId="0" xfId="0" applyFont="1"/>
    <xf numFmtId="164" fontId="2" fillId="0" borderId="0" xfId="0" applyNumberFormat="1" applyFont="1" applyAlignment="1">
      <alignment horizontal="center"/>
    </xf>
    <xf numFmtId="0" fontId="2" fillId="0" borderId="0" xfId="0" applyFont="1" applyFill="1"/>
    <xf numFmtId="164" fontId="0" fillId="0" borderId="0" xfId="0" applyNumberFormat="1" applyFont="1" applyAlignment="1">
      <alignment horizontal="center"/>
    </xf>
    <xf numFmtId="0" fontId="18" fillId="2" borderId="0" xfId="0" applyFont="1" applyFill="1" applyAlignment="1">
      <alignment horizontal="center"/>
    </xf>
    <xf numFmtId="17" fontId="18" fillId="2" borderId="0" xfId="0" applyNumberFormat="1" applyFont="1" applyFill="1" applyAlignment="1">
      <alignment horizontal="center"/>
    </xf>
    <xf numFmtId="0" fontId="18" fillId="0" borderId="0" xfId="0" applyFont="1" applyFill="1" applyAlignment="1">
      <alignment horizontal="center"/>
    </xf>
    <xf numFmtId="17" fontId="18" fillId="0" borderId="0" xfId="0" applyNumberFormat="1" applyFont="1" applyFill="1" applyAlignment="1">
      <alignment horizontal="center"/>
    </xf>
    <xf numFmtId="0" fontId="18" fillId="0" borderId="0" xfId="0" applyFont="1"/>
    <xf numFmtId="169" fontId="18" fillId="0" borderId="0" xfId="0" applyNumberFormat="1" applyFont="1" applyAlignment="1">
      <alignment horizontal="center"/>
    </xf>
    <xf numFmtId="164" fontId="18" fillId="0" borderId="0" xfId="0" applyNumberFormat="1" applyFont="1" applyAlignment="1">
      <alignment horizontal="center"/>
    </xf>
    <xf numFmtId="0" fontId="19" fillId="0" borderId="0" xfId="0" applyFont="1" applyAlignment="1">
      <alignment horizontal="left" indent="1"/>
    </xf>
    <xf numFmtId="164" fontId="20" fillId="0" borderId="0" xfId="0" applyNumberFormat="1" applyFont="1" applyAlignment="1">
      <alignment horizontal="center"/>
    </xf>
    <xf numFmtId="164" fontId="19" fillId="0" borderId="0" xfId="0" applyNumberFormat="1" applyFont="1" applyAlignment="1">
      <alignment horizontal="center"/>
    </xf>
    <xf numFmtId="0" fontId="19" fillId="0" borderId="0" xfId="0" applyFont="1" applyAlignment="1">
      <alignment horizontal="left" indent="2"/>
    </xf>
    <xf numFmtId="0" fontId="19" fillId="0" borderId="0" xfId="0" applyFont="1" applyAlignment="1">
      <alignment horizontal="left" indent="3"/>
    </xf>
    <xf numFmtId="3" fontId="20" fillId="0" borderId="0" xfId="0" applyNumberFormat="1" applyFont="1" applyAlignment="1">
      <alignment horizontal="center"/>
    </xf>
    <xf numFmtId="3" fontId="21" fillId="0" borderId="0" xfId="0" applyNumberFormat="1" applyFont="1" applyAlignment="1">
      <alignment horizontal="center"/>
    </xf>
    <xf numFmtId="165" fontId="20" fillId="0" borderId="0" xfId="0" applyNumberFormat="1" applyFont="1" applyAlignment="1">
      <alignment horizontal="center"/>
    </xf>
    <xf numFmtId="169" fontId="0" fillId="0" borderId="0" xfId="0" applyNumberFormat="1"/>
    <xf numFmtId="0" fontId="19" fillId="0" borderId="0" xfId="0" applyFont="1"/>
    <xf numFmtId="164" fontId="19" fillId="0" borderId="0" xfId="1" applyNumberFormat="1" applyFont="1" applyAlignment="1">
      <alignment horizontal="center"/>
    </xf>
    <xf numFmtId="0" fontId="19" fillId="0" borderId="0" xfId="1" applyNumberFormat="1" applyFont="1" applyAlignment="1">
      <alignment horizontal="center"/>
    </xf>
    <xf numFmtId="170" fontId="19" fillId="0" borderId="0" xfId="0" applyNumberFormat="1" applyFont="1" applyAlignment="1">
      <alignment horizontal="center"/>
    </xf>
    <xf numFmtId="0" fontId="18" fillId="0" borderId="0" xfId="0" applyFont="1" applyFill="1" applyAlignment="1">
      <alignment horizontal="left"/>
    </xf>
    <xf numFmtId="164" fontId="19" fillId="0" borderId="0" xfId="0" applyNumberFormat="1" applyFont="1" applyFill="1" applyAlignment="1">
      <alignment horizontal="center"/>
    </xf>
    <xf numFmtId="169" fontId="0" fillId="0" borderId="0" xfId="0" applyNumberFormat="1" applyFill="1"/>
    <xf numFmtId="0" fontId="18" fillId="0" borderId="0" xfId="0" applyFont="1" applyFill="1"/>
    <xf numFmtId="164" fontId="18" fillId="0" borderId="0" xfId="0" applyNumberFormat="1" applyFont="1" applyFill="1" applyAlignment="1">
      <alignment horizontal="center"/>
    </xf>
    <xf numFmtId="164" fontId="2" fillId="0" borderId="0" xfId="0" applyNumberFormat="1" applyFont="1" applyFill="1" applyAlignment="1">
      <alignment horizontal="center"/>
    </xf>
    <xf numFmtId="9" fontId="18" fillId="0" borderId="0" xfId="2" applyFont="1" applyFill="1" applyAlignment="1">
      <alignment horizontal="center"/>
    </xf>
    <xf numFmtId="169" fontId="18" fillId="0" borderId="0" xfId="0" applyNumberFormat="1" applyFont="1" applyFill="1" applyAlignment="1">
      <alignment horizontal="center"/>
    </xf>
    <xf numFmtId="0" fontId="19" fillId="0" borderId="0" xfId="0" applyFont="1" applyFill="1" applyAlignment="1">
      <alignment horizontal="left" indent="1"/>
    </xf>
    <xf numFmtId="164" fontId="20" fillId="0" borderId="0" xfId="0" applyNumberFormat="1" applyFont="1" applyFill="1" applyAlignment="1">
      <alignment horizontal="center"/>
    </xf>
    <xf numFmtId="0" fontId="19" fillId="0" borderId="0" xfId="0" applyFont="1" applyFill="1" applyAlignment="1">
      <alignment horizontal="left" indent="2"/>
    </xf>
    <xf numFmtId="0" fontId="19" fillId="0" borderId="0" xfId="0" applyFont="1" applyFill="1" applyAlignment="1">
      <alignment horizontal="left" indent="3"/>
    </xf>
    <xf numFmtId="164" fontId="19" fillId="0" borderId="0" xfId="1" applyNumberFormat="1" applyFont="1" applyFill="1" applyAlignment="1">
      <alignment horizontal="center"/>
    </xf>
    <xf numFmtId="0" fontId="19" fillId="0" borderId="0" xfId="0" applyFont="1" applyFill="1" applyAlignment="1">
      <alignment horizontal="left" indent="4"/>
    </xf>
    <xf numFmtId="1" fontId="21" fillId="0" borderId="0" xfId="0" applyNumberFormat="1" applyFont="1" applyFill="1" applyAlignment="1">
      <alignment horizontal="center"/>
    </xf>
    <xf numFmtId="0" fontId="19" fillId="0" borderId="0" xfId="0" applyFont="1" applyFill="1" applyAlignment="1">
      <alignment horizontal="left" indent="5"/>
    </xf>
    <xf numFmtId="9" fontId="20" fillId="0" borderId="0" xfId="0" applyNumberFormat="1" applyFont="1" applyFill="1" applyAlignment="1">
      <alignment horizontal="center"/>
    </xf>
    <xf numFmtId="0" fontId="21" fillId="0" borderId="0" xfId="0" applyNumberFormat="1" applyFont="1" applyFill="1" applyAlignment="1">
      <alignment horizontal="center"/>
    </xf>
    <xf numFmtId="0" fontId="19" fillId="0" borderId="0" xfId="0" applyFont="1" applyFill="1" applyAlignment="1">
      <alignment horizontal="left" indent="6"/>
    </xf>
    <xf numFmtId="3" fontId="20" fillId="0" borderId="0" xfId="0" applyNumberFormat="1" applyFont="1" applyFill="1" applyAlignment="1">
      <alignment horizontal="center"/>
    </xf>
    <xf numFmtId="3" fontId="21" fillId="0" borderId="0" xfId="0" applyNumberFormat="1" applyFont="1" applyFill="1" applyAlignment="1">
      <alignment horizontal="center"/>
    </xf>
    <xf numFmtId="165" fontId="20" fillId="0" borderId="0" xfId="0" applyNumberFormat="1" applyFont="1" applyFill="1" applyAlignment="1">
      <alignment horizontal="center"/>
    </xf>
    <xf numFmtId="3" fontId="19" fillId="0" borderId="0" xfId="0" applyNumberFormat="1" applyFont="1" applyFill="1" applyAlignment="1">
      <alignment horizontal="center"/>
    </xf>
    <xf numFmtId="0" fontId="7" fillId="5" borderId="1"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3" borderId="1"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7" borderId="1"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7" fillId="9" borderId="1" xfId="0" applyFont="1" applyFill="1" applyBorder="1" applyAlignment="1">
      <alignment horizontal="center"/>
    </xf>
    <xf numFmtId="0" fontId="7" fillId="9" borderId="3" xfId="0" applyFont="1" applyFill="1" applyBorder="1" applyAlignment="1">
      <alignment horizontal="center"/>
    </xf>
    <xf numFmtId="0" fontId="7" fillId="9" borderId="4" xfId="0" applyFont="1" applyFill="1" applyBorder="1" applyAlignment="1">
      <alignment horizontal="center"/>
    </xf>
    <xf numFmtId="0" fontId="17" fillId="0" borderId="18" xfId="0" applyFont="1" applyBorder="1" applyAlignment="1">
      <alignment horizontal="center"/>
    </xf>
  </cellXfs>
  <cellStyles count="5">
    <cellStyle name="Comma" xfId="1" builtinId="3"/>
    <cellStyle name="Currency" xfId="3" builtinId="4"/>
    <cellStyle name="Normal" xfId="0" builtinId="0"/>
    <cellStyle name="Normal 2 10" xfId="4" xr:uid="{00000000-0005-0000-0000-00000300000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worksheet" Target="worksheets/sheet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Net New ARR by Quarter</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'ARR Split'!$B$11</c:f>
              <c:strCache>
                <c:ptCount val="1"/>
                <c:pt idx="0">
                  <c:v>Marketing</c:v>
                </c:pt>
              </c:strCache>
            </c:strRef>
          </c:tx>
          <c:spPr>
            <a:solidFill>
              <a:schemeClr val="accent1"/>
            </a:solidFill>
            <a:ln>
              <a:noFill/>
            </a:ln>
            <a:effectLst/>
          </c:spPr>
          <c:invertIfNegative val="0"/>
          <c:cat>
            <c:strRef>
              <c:f>'ARR Split'!$C$10:$N$10</c:f>
              <c:strCache>
                <c:ptCount val="12"/>
                <c:pt idx="0">
                  <c:v>Q1 '14</c:v>
                </c:pt>
                <c:pt idx="1">
                  <c:v>Q2 '14</c:v>
                </c:pt>
                <c:pt idx="2">
                  <c:v>Q3 '14</c:v>
                </c:pt>
                <c:pt idx="3">
                  <c:v>Q4 '14</c:v>
                </c:pt>
                <c:pt idx="4">
                  <c:v>Q1 '15</c:v>
                </c:pt>
                <c:pt idx="5">
                  <c:v>Q2 '15</c:v>
                </c:pt>
                <c:pt idx="6">
                  <c:v>Q3 '15</c:v>
                </c:pt>
                <c:pt idx="7">
                  <c:v>Q4 '15</c:v>
                </c:pt>
                <c:pt idx="8">
                  <c:v>Q1 '16</c:v>
                </c:pt>
                <c:pt idx="9">
                  <c:v>Q2 '16</c:v>
                </c:pt>
                <c:pt idx="10">
                  <c:v>Q3 '16</c:v>
                </c:pt>
                <c:pt idx="11">
                  <c:v>Q4 '16</c:v>
                </c:pt>
              </c:strCache>
            </c:strRef>
          </c:cat>
          <c:val>
            <c:numRef>
              <c:f>'ARR Split'!$C$11:$N$11</c:f>
              <c:numCache>
                <c:formatCode>_(* #,##0_);_(* \(#,##0\);_(* "-"??_);_(@_)</c:formatCode>
                <c:ptCount val="12"/>
                <c:pt idx="0">
                  <c:v>8695535.2800000384</c:v>
                </c:pt>
                <c:pt idx="1">
                  <c:v>9380699.7599999383</c:v>
                </c:pt>
                <c:pt idx="2">
                  <c:v>10288309.079999998</c:v>
                </c:pt>
                <c:pt idx="3">
                  <c:v>10435323.793670069</c:v>
                </c:pt>
                <c:pt idx="4">
                  <c:v>11784550.223576793</c:v>
                </c:pt>
                <c:pt idx="5">
                  <c:v>12145577.088482585</c:v>
                </c:pt>
                <c:pt idx="6">
                  <c:v>12232114.522998888</c:v>
                </c:pt>
                <c:pt idx="7">
                  <c:v>13267518.204110771</c:v>
                </c:pt>
                <c:pt idx="8">
                  <c:v>15909142.801828671</c:v>
                </c:pt>
                <c:pt idx="9">
                  <c:v>16396529.069451489</c:v>
                </c:pt>
                <c:pt idx="10">
                  <c:v>16513354.606048502</c:v>
                </c:pt>
                <c:pt idx="11">
                  <c:v>17911149.575549543</c:v>
                </c:pt>
              </c:numCache>
            </c:numRef>
          </c:val>
          <c:extLst>
            <c:ext xmlns:c16="http://schemas.microsoft.com/office/drawing/2014/chart" uri="{C3380CC4-5D6E-409C-BE32-E72D297353CC}">
              <c16:uniqueId val="{00000000-020D-488E-922D-8DD7F4391BFA}"/>
            </c:ext>
          </c:extLst>
        </c:ser>
        <c:ser>
          <c:idx val="1"/>
          <c:order val="1"/>
          <c:tx>
            <c:strRef>
              <c:f>'ARR Split'!$B$12</c:f>
              <c:strCache>
                <c:ptCount val="1"/>
                <c:pt idx="0">
                  <c:v>Sales</c:v>
                </c:pt>
              </c:strCache>
            </c:strRef>
          </c:tx>
          <c:spPr>
            <a:solidFill>
              <a:schemeClr val="accent2"/>
            </a:solidFill>
            <a:ln>
              <a:noFill/>
            </a:ln>
            <a:effectLst/>
          </c:spPr>
          <c:invertIfNegative val="0"/>
          <c:cat>
            <c:strRef>
              <c:f>'ARR Split'!$C$10:$N$10</c:f>
              <c:strCache>
                <c:ptCount val="12"/>
                <c:pt idx="0">
                  <c:v>Q1 '14</c:v>
                </c:pt>
                <c:pt idx="1">
                  <c:v>Q2 '14</c:v>
                </c:pt>
                <c:pt idx="2">
                  <c:v>Q3 '14</c:v>
                </c:pt>
                <c:pt idx="3">
                  <c:v>Q4 '14</c:v>
                </c:pt>
                <c:pt idx="4">
                  <c:v>Q1 '15</c:v>
                </c:pt>
                <c:pt idx="5">
                  <c:v>Q2 '15</c:v>
                </c:pt>
                <c:pt idx="6">
                  <c:v>Q3 '15</c:v>
                </c:pt>
                <c:pt idx="7">
                  <c:v>Q4 '15</c:v>
                </c:pt>
                <c:pt idx="8">
                  <c:v>Q1 '16</c:v>
                </c:pt>
                <c:pt idx="9">
                  <c:v>Q2 '16</c:v>
                </c:pt>
                <c:pt idx="10">
                  <c:v>Q3 '16</c:v>
                </c:pt>
                <c:pt idx="11">
                  <c:v>Q4 '16</c:v>
                </c:pt>
              </c:strCache>
            </c:strRef>
          </c:cat>
          <c:val>
            <c:numRef>
              <c:f>'ARR Split'!$C$12:$N$12</c:f>
              <c:numCache>
                <c:formatCode>_(* #,##0_);_(* \(#,##0\);_(* "-"??_);_(@_)</c:formatCode>
                <c:ptCount val="12"/>
                <c:pt idx="0">
                  <c:v>143760</c:v>
                </c:pt>
                <c:pt idx="1">
                  <c:v>358740</c:v>
                </c:pt>
                <c:pt idx="2">
                  <c:v>627900</c:v>
                </c:pt>
                <c:pt idx="3">
                  <c:v>900000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0D-488E-922D-8DD7F4391BFA}"/>
            </c:ext>
          </c:extLst>
        </c:ser>
        <c:dLbls>
          <c:showLegendKey val="0"/>
          <c:showVal val="0"/>
          <c:showCatName val="0"/>
          <c:showSerName val="0"/>
          <c:showPercent val="0"/>
          <c:showBubbleSize val="0"/>
        </c:dLbls>
        <c:gapWidth val="150"/>
        <c:overlap val="100"/>
        <c:axId val="118698496"/>
        <c:axId val="88872000"/>
      </c:barChart>
      <c:catAx>
        <c:axId val="11869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8872000"/>
        <c:crosses val="autoZero"/>
        <c:auto val="1"/>
        <c:lblAlgn val="ctr"/>
        <c:lblOffset val="100"/>
        <c:noMultiLvlLbl val="0"/>
      </c:catAx>
      <c:valAx>
        <c:axId val="888720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869849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dispUnitsLbl>
        </c:dispUnits>
      </c:valAx>
      <c:spPr>
        <a:solidFill>
          <a:schemeClr val="bg1">
            <a:lumMod val="95000"/>
          </a:schemeClr>
        </a:solid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48700" cy="625792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AZ89"/>
  <sheetViews>
    <sheetView zoomScale="60" zoomScaleNormal="60" workbookViewId="0">
      <selection activeCell="U85" sqref="U85"/>
    </sheetView>
  </sheetViews>
  <sheetFormatPr baseColWidth="10" defaultColWidth="9.1640625" defaultRowHeight="14" outlineLevelRow="1" outlineLevelCol="1" x14ac:dyDescent="0.2"/>
  <cols>
    <col min="1" max="1" width="4.33203125" style="1" customWidth="1"/>
    <col min="2" max="2" width="2.83203125" style="1" customWidth="1"/>
    <col min="3" max="3" width="22.33203125" style="1" customWidth="1"/>
    <col min="4" max="4" width="9.33203125" style="56" hidden="1" customWidth="1"/>
    <col min="5" max="5" width="2.83203125" style="1" hidden="1" customWidth="1" outlineLevel="1"/>
    <col min="6" max="17" width="11.33203125" style="1" hidden="1" customWidth="1" outlineLevel="1"/>
    <col min="18" max="18" width="13" style="1" hidden="1" customWidth="1" outlineLevel="1"/>
    <col min="19" max="19" width="2.83203125" style="1" hidden="1" customWidth="1" collapsed="1"/>
    <col min="20" max="23" width="9.5" style="1" customWidth="1"/>
    <col min="24" max="24" width="13.1640625" style="1" bestFit="1" customWidth="1"/>
    <col min="25" max="25" width="2.33203125" style="1" customWidth="1"/>
    <col min="26" max="30" width="9.6640625" style="1" customWidth="1"/>
    <col min="31" max="31" width="1.33203125" style="1" customWidth="1"/>
    <col min="32" max="36" width="9.6640625" style="1" customWidth="1"/>
    <col min="37" max="37" width="9.1640625" style="1"/>
    <col min="38" max="38" width="9.6640625" style="1" bestFit="1" customWidth="1"/>
    <col min="39" max="16384" width="9.1640625" style="1"/>
  </cols>
  <sheetData>
    <row r="1" spans="1:52" ht="19" x14ac:dyDescent="0.25">
      <c r="A1" s="9" t="s">
        <v>95</v>
      </c>
      <c r="B1" s="4"/>
    </row>
    <row r="2" spans="1:52" ht="19" x14ac:dyDescent="0.25">
      <c r="A2" s="9" t="s">
        <v>7</v>
      </c>
      <c r="B2" s="4"/>
    </row>
    <row r="3" spans="1:52" ht="19" x14ac:dyDescent="0.25">
      <c r="A3" s="9" t="s">
        <v>90</v>
      </c>
      <c r="B3" s="4"/>
    </row>
    <row r="4" spans="1:52" x14ac:dyDescent="0.2">
      <c r="A4" s="4"/>
      <c r="B4" s="4"/>
      <c r="R4" s="3"/>
    </row>
    <row r="5" spans="1:52" x14ac:dyDescent="0.2">
      <c r="A5" s="11"/>
      <c r="B5" s="11"/>
    </row>
    <row r="6" spans="1:52" ht="15" thickBot="1" x14ac:dyDescent="0.25">
      <c r="B6" s="63"/>
      <c r="C6" s="63"/>
      <c r="D6" s="64"/>
      <c r="E6" s="63"/>
      <c r="F6" s="163" t="s">
        <v>91</v>
      </c>
      <c r="G6" s="164"/>
      <c r="H6" s="164"/>
      <c r="I6" s="164"/>
      <c r="J6" s="164"/>
      <c r="K6" s="164"/>
      <c r="L6" s="164"/>
      <c r="M6" s="164"/>
      <c r="N6" s="164"/>
      <c r="O6" s="164"/>
      <c r="P6" s="164"/>
      <c r="Q6" s="164"/>
      <c r="R6" s="165"/>
      <c r="S6" s="63"/>
      <c r="T6" s="166" t="s">
        <v>117</v>
      </c>
      <c r="U6" s="167"/>
      <c r="V6" s="167"/>
      <c r="W6" s="167"/>
      <c r="X6" s="168"/>
      <c r="Z6" s="169" t="s">
        <v>119</v>
      </c>
      <c r="AA6" s="170"/>
      <c r="AB6" s="170"/>
      <c r="AC6" s="170"/>
      <c r="AD6" s="171"/>
      <c r="AF6" s="172" t="s">
        <v>116</v>
      </c>
      <c r="AG6" s="173"/>
      <c r="AH6" s="173"/>
      <c r="AI6" s="173"/>
      <c r="AJ6" s="174"/>
    </row>
    <row r="7" spans="1:52" s="4" customFormat="1" x14ac:dyDescent="0.2">
      <c r="B7" s="65"/>
      <c r="C7" s="65"/>
      <c r="D7" s="66"/>
      <c r="E7" s="65"/>
      <c r="F7" s="67">
        <v>42005</v>
      </c>
      <c r="G7" s="67">
        <v>42036</v>
      </c>
      <c r="H7" s="67">
        <v>42064</v>
      </c>
      <c r="I7" s="67">
        <v>42095</v>
      </c>
      <c r="J7" s="67">
        <v>42125</v>
      </c>
      <c r="K7" s="67">
        <v>42156</v>
      </c>
      <c r="L7" s="67">
        <v>42186</v>
      </c>
      <c r="M7" s="67">
        <v>42217</v>
      </c>
      <c r="N7" s="67">
        <v>42248</v>
      </c>
      <c r="O7" s="67">
        <v>42278</v>
      </c>
      <c r="P7" s="67">
        <v>42309</v>
      </c>
      <c r="Q7" s="68">
        <v>42339</v>
      </c>
      <c r="R7" s="69" t="s">
        <v>96</v>
      </c>
      <c r="S7" s="65"/>
      <c r="T7" s="12" t="s">
        <v>97</v>
      </c>
      <c r="U7" s="12" t="s">
        <v>98</v>
      </c>
      <c r="V7" s="12" t="s">
        <v>99</v>
      </c>
      <c r="W7" s="13" t="s">
        <v>100</v>
      </c>
      <c r="X7" s="14" t="s">
        <v>96</v>
      </c>
      <c r="Z7" s="107" t="s">
        <v>97</v>
      </c>
      <c r="AA7" s="107" t="s">
        <v>98</v>
      </c>
      <c r="AB7" s="107" t="s">
        <v>99</v>
      </c>
      <c r="AC7" s="108" t="s">
        <v>100</v>
      </c>
      <c r="AD7" s="109" t="s">
        <v>96</v>
      </c>
      <c r="AF7" s="104" t="s">
        <v>97</v>
      </c>
      <c r="AG7" s="104" t="s">
        <v>98</v>
      </c>
      <c r="AH7" s="104" t="s">
        <v>99</v>
      </c>
      <c r="AI7" s="105" t="s">
        <v>100</v>
      </c>
      <c r="AJ7" s="106" t="s">
        <v>96</v>
      </c>
    </row>
    <row r="8" spans="1:52" x14ac:dyDescent="0.2">
      <c r="B8" s="70" t="s">
        <v>16</v>
      </c>
      <c r="C8" s="63"/>
      <c r="D8" s="66" t="s">
        <v>78</v>
      </c>
      <c r="E8" s="63"/>
      <c r="F8" s="63"/>
      <c r="G8" s="63"/>
      <c r="H8" s="63"/>
      <c r="I8" s="63"/>
      <c r="J8" s="63"/>
      <c r="K8" s="63"/>
      <c r="L8" s="63"/>
      <c r="M8" s="63"/>
      <c r="N8" s="63"/>
      <c r="O8" s="63"/>
      <c r="P8" s="63"/>
      <c r="Q8" s="63"/>
      <c r="R8" s="71"/>
      <c r="S8" s="63"/>
      <c r="T8" s="63"/>
      <c r="U8" s="63"/>
      <c r="V8" s="63"/>
      <c r="W8" s="63"/>
      <c r="X8" s="71"/>
      <c r="Z8" s="63"/>
      <c r="AA8" s="63"/>
      <c r="AB8" s="63"/>
      <c r="AC8" s="63"/>
      <c r="AD8" s="71"/>
      <c r="AF8" s="63"/>
      <c r="AG8" s="63"/>
      <c r="AH8" s="63"/>
      <c r="AI8" s="63"/>
      <c r="AJ8" s="71"/>
    </row>
    <row r="9" spans="1:52" x14ac:dyDescent="0.2">
      <c r="B9" s="63"/>
      <c r="C9" s="63" t="s">
        <v>17</v>
      </c>
      <c r="D9" s="64"/>
      <c r="E9" s="72"/>
      <c r="F9" s="73" t="e">
        <f>#REF!+#REF!</f>
        <v>#REF!</v>
      </c>
      <c r="G9" s="73" t="e">
        <f>#REF!+#REF!</f>
        <v>#REF!</v>
      </c>
      <c r="H9" s="73" t="e">
        <f>#REF!+#REF!</f>
        <v>#REF!</v>
      </c>
      <c r="I9" s="73" t="e">
        <f>#REF!+#REF!</f>
        <v>#REF!</v>
      </c>
      <c r="J9" s="73" t="e">
        <f>#REF!+#REF!</f>
        <v>#REF!</v>
      </c>
      <c r="K9" s="73" t="e">
        <f>#REF!+#REF!</f>
        <v>#REF!</v>
      </c>
      <c r="L9" s="73" t="e">
        <f>#REF!+#REF!</f>
        <v>#REF!</v>
      </c>
      <c r="M9" s="73" t="e">
        <f>#REF!+#REF!</f>
        <v>#REF!</v>
      </c>
      <c r="N9" s="73" t="e">
        <f>#REF!+#REF!</f>
        <v>#REF!</v>
      </c>
      <c r="O9" s="73" t="e">
        <f>#REF!+#REF!</f>
        <v>#REF!</v>
      </c>
      <c r="P9" s="73" t="e">
        <f>#REF!+#REF!</f>
        <v>#REF!</v>
      </c>
      <c r="Q9" s="73" t="e">
        <f>#REF!+#REF!</f>
        <v>#REF!</v>
      </c>
      <c r="R9" s="74" t="e">
        <f t="shared" ref="R9:R11" si="0">SUM(F9:Q9)</f>
        <v>#REF!</v>
      </c>
      <c r="S9" s="72"/>
      <c r="T9" s="72" t="e">
        <f>SUM(F9:H9)/1000</f>
        <v>#REF!</v>
      </c>
      <c r="U9" s="72" t="e">
        <f>SUM(I9:K9)/1000</f>
        <v>#REF!</v>
      </c>
      <c r="V9" s="72" t="e">
        <f>SUM(L9:N9)/1000</f>
        <v>#REF!</v>
      </c>
      <c r="W9" s="72" t="e">
        <f>SUM(O9:Q9)/1000</f>
        <v>#REF!</v>
      </c>
      <c r="X9" s="74" t="e">
        <f>SUM(T9:W9)</f>
        <v>#REF!</v>
      </c>
      <c r="Y9" s="3"/>
      <c r="Z9" s="72">
        <v>671.07702677865063</v>
      </c>
      <c r="AA9" s="72">
        <v>990.97540874024412</v>
      </c>
      <c r="AB9" s="72">
        <v>1401.7784206798301</v>
      </c>
      <c r="AC9" s="72">
        <v>1888.8564966206843</v>
      </c>
      <c r="AD9" s="80">
        <f>SUM(Z9:AC9)</f>
        <v>4952.6873528194092</v>
      </c>
      <c r="AE9" s="3"/>
      <c r="AF9" s="72" t="e">
        <f>T9-Z9</f>
        <v>#REF!</v>
      </c>
      <c r="AG9" s="72" t="e">
        <f t="shared" ref="AG9:AJ10" si="1">U9-AA9</f>
        <v>#REF!</v>
      </c>
      <c r="AH9" s="72" t="e">
        <f t="shared" si="1"/>
        <v>#REF!</v>
      </c>
      <c r="AI9" s="72" t="e">
        <f t="shared" si="1"/>
        <v>#REF!</v>
      </c>
      <c r="AJ9" s="80" t="e">
        <f t="shared" si="1"/>
        <v>#REF!</v>
      </c>
      <c r="AK9" s="3"/>
      <c r="AL9" s="112"/>
      <c r="AM9" s="112"/>
      <c r="AN9" s="112"/>
      <c r="AO9" s="112"/>
      <c r="AP9" s="3"/>
      <c r="AQ9" s="3"/>
      <c r="AR9" s="3"/>
      <c r="AS9" s="3"/>
      <c r="AT9" s="3"/>
      <c r="AU9" s="3"/>
      <c r="AV9" s="3"/>
      <c r="AW9" s="3"/>
      <c r="AX9" s="3"/>
      <c r="AY9" s="3"/>
      <c r="AZ9" s="3"/>
    </row>
    <row r="10" spans="1:52" x14ac:dyDescent="0.2">
      <c r="B10" s="63"/>
      <c r="C10" s="63" t="s">
        <v>4</v>
      </c>
      <c r="D10" s="64"/>
      <c r="E10" s="72"/>
      <c r="F10" s="73" t="e">
        <f>#REF!+#REF!</f>
        <v>#REF!</v>
      </c>
      <c r="G10" s="73" t="e">
        <f>#REF!+#REF!</f>
        <v>#REF!</v>
      </c>
      <c r="H10" s="73" t="e">
        <f>#REF!+#REF!</f>
        <v>#REF!</v>
      </c>
      <c r="I10" s="73" t="e">
        <f>#REF!+#REF!</f>
        <v>#REF!</v>
      </c>
      <c r="J10" s="73" t="e">
        <f>#REF!+#REF!</f>
        <v>#REF!</v>
      </c>
      <c r="K10" s="73" t="e">
        <f>#REF!+#REF!</f>
        <v>#REF!</v>
      </c>
      <c r="L10" s="73" t="e">
        <f>#REF!+#REF!</f>
        <v>#REF!</v>
      </c>
      <c r="M10" s="73" t="e">
        <f>#REF!+#REF!</f>
        <v>#REF!</v>
      </c>
      <c r="N10" s="73" t="e">
        <f>#REF!+#REF!</f>
        <v>#REF!</v>
      </c>
      <c r="O10" s="73" t="e">
        <f>#REF!+#REF!</f>
        <v>#REF!</v>
      </c>
      <c r="P10" s="73" t="e">
        <f>#REF!+#REF!</f>
        <v>#REF!</v>
      </c>
      <c r="Q10" s="73" t="e">
        <f>#REF!+#REF!</f>
        <v>#REF!</v>
      </c>
      <c r="R10" s="74" t="e">
        <f t="shared" si="0"/>
        <v>#REF!</v>
      </c>
      <c r="S10" s="72"/>
      <c r="T10" s="72" t="e">
        <f>SUM(F10:H10)/1000</f>
        <v>#REF!</v>
      </c>
      <c r="U10" s="72" t="e">
        <f>SUM(I10:K10)/1000</f>
        <v>#REF!</v>
      </c>
      <c r="V10" s="72" t="e">
        <f>SUM(L10:N10)/1000</f>
        <v>#REF!</v>
      </c>
      <c r="W10" s="72" t="e">
        <f>SUM(O10:Q10)/1000</f>
        <v>#REF!</v>
      </c>
      <c r="X10" s="74" t="e">
        <f t="shared" ref="X10:X11" si="2">SUM(T10:W10)</f>
        <v>#REF!</v>
      </c>
      <c r="Y10" s="3"/>
      <c r="Z10" s="72">
        <v>0</v>
      </c>
      <c r="AA10" s="72">
        <v>0</v>
      </c>
      <c r="AB10" s="72">
        <v>0</v>
      </c>
      <c r="AC10" s="72">
        <v>0</v>
      </c>
      <c r="AD10" s="74">
        <f t="shared" ref="AD10:AD11" si="3">SUM(Z10:AC10)</f>
        <v>0</v>
      </c>
      <c r="AE10" s="3"/>
      <c r="AF10" s="72" t="e">
        <f t="shared" ref="AF10" si="4">T10-Z10</f>
        <v>#REF!</v>
      </c>
      <c r="AG10" s="72" t="e">
        <f t="shared" si="1"/>
        <v>#REF!</v>
      </c>
      <c r="AH10" s="72" t="e">
        <f t="shared" si="1"/>
        <v>#REF!</v>
      </c>
      <c r="AI10" s="72" t="e">
        <f t="shared" si="1"/>
        <v>#REF!</v>
      </c>
      <c r="AJ10" s="74" t="e">
        <f t="shared" si="1"/>
        <v>#REF!</v>
      </c>
      <c r="AK10" s="3"/>
      <c r="AL10" s="110"/>
      <c r="AM10" s="3"/>
      <c r="AN10" s="3"/>
      <c r="AO10" s="3"/>
      <c r="AP10" s="3"/>
      <c r="AQ10" s="3"/>
      <c r="AR10" s="3"/>
      <c r="AS10" s="3"/>
      <c r="AT10" s="3"/>
      <c r="AU10" s="3"/>
      <c r="AV10" s="3"/>
      <c r="AW10" s="3"/>
      <c r="AX10" s="3"/>
      <c r="AY10" s="3"/>
      <c r="AZ10" s="3"/>
    </row>
    <row r="11" spans="1:52" hidden="1" x14ac:dyDescent="0.2">
      <c r="B11" s="63"/>
      <c r="C11" s="63" t="s">
        <v>18</v>
      </c>
      <c r="D11" s="64"/>
      <c r="E11" s="72"/>
      <c r="F11" s="73" t="e">
        <f>#REF!+#REF!</f>
        <v>#REF!</v>
      </c>
      <c r="G11" s="73" t="e">
        <f>#REF!+#REF!</f>
        <v>#REF!</v>
      </c>
      <c r="H11" s="73" t="e">
        <f>#REF!+#REF!</f>
        <v>#REF!</v>
      </c>
      <c r="I11" s="73" t="e">
        <f>#REF!+#REF!</f>
        <v>#REF!</v>
      </c>
      <c r="J11" s="73" t="e">
        <f>#REF!+#REF!</f>
        <v>#REF!</v>
      </c>
      <c r="K11" s="73" t="e">
        <f>#REF!+#REF!</f>
        <v>#REF!</v>
      </c>
      <c r="L11" s="73" t="e">
        <f>#REF!+#REF!</f>
        <v>#REF!</v>
      </c>
      <c r="M11" s="73" t="e">
        <f>#REF!+#REF!</f>
        <v>#REF!</v>
      </c>
      <c r="N11" s="73" t="e">
        <f>#REF!+#REF!</f>
        <v>#REF!</v>
      </c>
      <c r="O11" s="73" t="e">
        <f>#REF!+#REF!</f>
        <v>#REF!</v>
      </c>
      <c r="P11" s="73" t="e">
        <f>#REF!+#REF!</f>
        <v>#REF!</v>
      </c>
      <c r="Q11" s="73" t="e">
        <f>#REF!+#REF!</f>
        <v>#REF!</v>
      </c>
      <c r="R11" s="74" t="e">
        <f t="shared" si="0"/>
        <v>#REF!</v>
      </c>
      <c r="S11" s="72"/>
      <c r="T11" s="72" t="e">
        <f t="shared" ref="T11" si="5">SUM(F11:H11)</f>
        <v>#REF!</v>
      </c>
      <c r="U11" s="72" t="e">
        <f t="shared" ref="U11" si="6">SUM(I11:K11)</f>
        <v>#REF!</v>
      </c>
      <c r="V11" s="72" t="e">
        <f t="shared" ref="V11" si="7">SUM(L11:N11)</f>
        <v>#REF!</v>
      </c>
      <c r="W11" s="72" t="e">
        <f t="shared" ref="W11" si="8">SUM(O11:Q11)</f>
        <v>#REF!</v>
      </c>
      <c r="X11" s="74" t="e">
        <f t="shared" si="2"/>
        <v>#REF!</v>
      </c>
      <c r="Y11" s="3"/>
      <c r="Z11" s="72">
        <v>0</v>
      </c>
      <c r="AA11" s="72">
        <v>0</v>
      </c>
      <c r="AB11" s="72">
        <v>0</v>
      </c>
      <c r="AC11" s="72">
        <v>0</v>
      </c>
      <c r="AD11" s="74">
        <f t="shared" si="3"/>
        <v>0</v>
      </c>
      <c r="AE11" s="3"/>
      <c r="AF11" s="72" t="e">
        <f t="shared" ref="AF11" si="9">SUM(R11:T11)</f>
        <v>#REF!</v>
      </c>
      <c r="AG11" s="72" t="e">
        <f t="shared" ref="AG11" si="10">SUM(U11:W11)</f>
        <v>#REF!</v>
      </c>
      <c r="AH11" s="72" t="e">
        <f t="shared" ref="AH11" si="11">SUM(X11:Z11)</f>
        <v>#REF!</v>
      </c>
      <c r="AI11" s="72">
        <f t="shared" ref="AI11" si="12">SUM(AA11:AC11)</f>
        <v>0</v>
      </c>
      <c r="AJ11" s="74" t="e">
        <f t="shared" ref="AJ11" si="13">SUM(AF11:AI11)</f>
        <v>#REF!</v>
      </c>
      <c r="AK11" s="3"/>
      <c r="AL11" s="3"/>
      <c r="AM11" s="3"/>
      <c r="AN11" s="3"/>
      <c r="AO11" s="3"/>
      <c r="AP11" s="3"/>
      <c r="AQ11" s="3"/>
      <c r="AR11" s="3"/>
      <c r="AS11" s="3"/>
      <c r="AT11" s="3"/>
      <c r="AU11" s="3"/>
      <c r="AV11" s="3"/>
      <c r="AW11" s="3"/>
      <c r="AX11" s="3"/>
      <c r="AY11" s="3"/>
      <c r="AZ11" s="3"/>
    </row>
    <row r="12" spans="1:52" s="4" customFormat="1" x14ac:dyDescent="0.2">
      <c r="B12" s="65"/>
      <c r="C12" s="65" t="s">
        <v>19</v>
      </c>
      <c r="D12" s="66"/>
      <c r="E12" s="72"/>
      <c r="F12" s="75" t="e">
        <f>SUM(F9:F11)</f>
        <v>#REF!</v>
      </c>
      <c r="G12" s="75" t="e">
        <f t="shared" ref="G12:Q12" si="14">SUM(G9:G11)</f>
        <v>#REF!</v>
      </c>
      <c r="H12" s="75" t="e">
        <f t="shared" si="14"/>
        <v>#REF!</v>
      </c>
      <c r="I12" s="75" t="e">
        <f t="shared" si="14"/>
        <v>#REF!</v>
      </c>
      <c r="J12" s="75" t="e">
        <f t="shared" si="14"/>
        <v>#REF!</v>
      </c>
      <c r="K12" s="75" t="e">
        <f t="shared" si="14"/>
        <v>#REF!</v>
      </c>
      <c r="L12" s="75" t="e">
        <f t="shared" si="14"/>
        <v>#REF!</v>
      </c>
      <c r="M12" s="75" t="e">
        <f t="shared" si="14"/>
        <v>#REF!</v>
      </c>
      <c r="N12" s="75" t="e">
        <f t="shared" si="14"/>
        <v>#REF!</v>
      </c>
      <c r="O12" s="75" t="e">
        <f t="shared" si="14"/>
        <v>#REF!</v>
      </c>
      <c r="P12" s="75" t="e">
        <f t="shared" si="14"/>
        <v>#REF!</v>
      </c>
      <c r="Q12" s="75" t="e">
        <f t="shared" si="14"/>
        <v>#REF!</v>
      </c>
      <c r="R12" s="76" t="e">
        <f>SUM(R9:R11)</f>
        <v>#REF!</v>
      </c>
      <c r="S12" s="72"/>
      <c r="T12" s="75" t="e">
        <f t="shared" ref="T12:W12" si="15">SUM(T9:T11)</f>
        <v>#REF!</v>
      </c>
      <c r="U12" s="75" t="e">
        <f t="shared" si="15"/>
        <v>#REF!</v>
      </c>
      <c r="V12" s="75" t="e">
        <f t="shared" si="15"/>
        <v>#REF!</v>
      </c>
      <c r="W12" s="75" t="e">
        <f t="shared" si="15"/>
        <v>#REF!</v>
      </c>
      <c r="X12" s="76" t="e">
        <f>SUM(X9:X11)</f>
        <v>#REF!</v>
      </c>
      <c r="Y12" s="3"/>
      <c r="Z12" s="75">
        <v>671.07702677865063</v>
      </c>
      <c r="AA12" s="75">
        <v>990.97540874024412</v>
      </c>
      <c r="AB12" s="75">
        <v>1401.7784206798301</v>
      </c>
      <c r="AC12" s="75">
        <v>1888.8564966206843</v>
      </c>
      <c r="AD12" s="76">
        <f>SUM(AD9:AD11)</f>
        <v>4952.6873528194092</v>
      </c>
      <c r="AE12" s="3"/>
      <c r="AF12" s="75" t="e">
        <f t="shared" ref="AF12:AI12" si="16">SUM(AF9:AF11)</f>
        <v>#REF!</v>
      </c>
      <c r="AG12" s="75" t="e">
        <f t="shared" si="16"/>
        <v>#REF!</v>
      </c>
      <c r="AH12" s="75" t="e">
        <f t="shared" si="16"/>
        <v>#REF!</v>
      </c>
      <c r="AI12" s="75" t="e">
        <f t="shared" si="16"/>
        <v>#REF!</v>
      </c>
      <c r="AJ12" s="76" t="e">
        <f>SUM(AJ9:AJ11)</f>
        <v>#REF!</v>
      </c>
      <c r="AK12" s="3"/>
      <c r="AL12" s="3"/>
      <c r="AM12" s="3"/>
      <c r="AN12" s="3"/>
      <c r="AO12" s="3"/>
      <c r="AP12" s="3"/>
      <c r="AQ12" s="3"/>
      <c r="AR12" s="3"/>
      <c r="AS12" s="3"/>
      <c r="AT12" s="3"/>
      <c r="AU12" s="3"/>
      <c r="AV12" s="3"/>
      <c r="AW12" s="3"/>
      <c r="AX12" s="3"/>
      <c r="AY12" s="3"/>
      <c r="AZ12" s="3"/>
    </row>
    <row r="13" spans="1:52" x14ac:dyDescent="0.2">
      <c r="B13" s="63"/>
      <c r="C13" s="63"/>
      <c r="D13" s="64"/>
      <c r="E13" s="63"/>
      <c r="F13" s="91"/>
      <c r="G13" s="63"/>
      <c r="H13" s="63"/>
      <c r="I13" s="63"/>
      <c r="J13" s="72"/>
      <c r="K13" s="72"/>
      <c r="L13" s="72"/>
      <c r="M13" s="72"/>
      <c r="N13" s="72"/>
      <c r="O13" s="72"/>
      <c r="P13" s="72"/>
      <c r="Q13" s="72"/>
      <c r="R13" s="74"/>
      <c r="S13" s="63"/>
      <c r="T13" s="72"/>
      <c r="U13" s="72"/>
      <c r="V13" s="72"/>
      <c r="W13" s="72"/>
      <c r="X13" s="74"/>
      <c r="Z13" s="72"/>
      <c r="AA13" s="72"/>
      <c r="AB13" s="72"/>
      <c r="AC13" s="72"/>
      <c r="AD13" s="74"/>
      <c r="AF13" s="72"/>
      <c r="AG13" s="72"/>
      <c r="AH13" s="72"/>
      <c r="AI13" s="72"/>
      <c r="AJ13" s="74"/>
      <c r="AL13" s="10"/>
    </row>
    <row r="14" spans="1:52" x14ac:dyDescent="0.2">
      <c r="B14" s="70" t="s">
        <v>20</v>
      </c>
      <c r="C14" s="63"/>
      <c r="D14" s="64"/>
      <c r="E14" s="63"/>
      <c r="F14" s="91"/>
      <c r="G14" s="91"/>
      <c r="H14" s="91"/>
      <c r="I14" s="91"/>
      <c r="J14" s="91"/>
      <c r="K14" s="91"/>
      <c r="L14" s="91"/>
      <c r="M14" s="91"/>
      <c r="N14" s="91"/>
      <c r="O14" s="91"/>
      <c r="P14" s="91"/>
      <c r="Q14" s="91"/>
      <c r="R14" s="74"/>
      <c r="S14" s="63"/>
      <c r="T14" s="72"/>
      <c r="U14" s="72"/>
      <c r="V14" s="72"/>
      <c r="W14" s="72"/>
      <c r="X14" s="74"/>
      <c r="Z14" s="72"/>
      <c r="AA14" s="72"/>
      <c r="AB14" s="72"/>
      <c r="AC14" s="72"/>
      <c r="AD14" s="74"/>
      <c r="AF14" s="72"/>
      <c r="AG14" s="72"/>
      <c r="AH14" s="72"/>
      <c r="AI14" s="72"/>
      <c r="AJ14" s="74"/>
    </row>
    <row r="15" spans="1:52" ht="15" hidden="1" customHeight="1" outlineLevel="1" x14ac:dyDescent="0.2">
      <c r="B15" s="63"/>
      <c r="C15" s="77" t="s">
        <v>21</v>
      </c>
      <c r="D15" s="78">
        <v>0.05</v>
      </c>
      <c r="E15" s="72"/>
      <c r="F15" s="79" t="e">
        <f>#REF!+#REF!</f>
        <v>#REF!</v>
      </c>
      <c r="G15" s="79" t="e">
        <f>#REF!+#REF!</f>
        <v>#REF!</v>
      </c>
      <c r="H15" s="79" t="e">
        <f>#REF!+#REF!</f>
        <v>#REF!</v>
      </c>
      <c r="I15" s="79" t="e">
        <f>#REF!+#REF!</f>
        <v>#REF!</v>
      </c>
      <c r="J15" s="79" t="e">
        <f>#REF!+#REF!</f>
        <v>#REF!</v>
      </c>
      <c r="K15" s="79" t="e">
        <f>#REF!+#REF!</f>
        <v>#REF!</v>
      </c>
      <c r="L15" s="79" t="e">
        <f>#REF!+#REF!</f>
        <v>#REF!</v>
      </c>
      <c r="M15" s="79" t="e">
        <f>#REF!+#REF!</f>
        <v>#REF!</v>
      </c>
      <c r="N15" s="79" t="e">
        <f>#REF!+#REF!</f>
        <v>#REF!</v>
      </c>
      <c r="O15" s="79" t="e">
        <f>#REF!+#REF!</f>
        <v>#REF!</v>
      </c>
      <c r="P15" s="79" t="e">
        <f>#REF!+#REF!</f>
        <v>#REF!</v>
      </c>
      <c r="Q15" s="79" t="e">
        <f>#REF!+#REF!</f>
        <v>#REF!</v>
      </c>
      <c r="R15" s="80" t="e">
        <f>SUM(F15:Q15)</f>
        <v>#REF!</v>
      </c>
      <c r="S15" s="72"/>
      <c r="T15" s="73" t="e">
        <f t="shared" ref="T15:T18" si="17">SUM(F15:H15)/1000</f>
        <v>#REF!</v>
      </c>
      <c r="U15" s="73" t="e">
        <f t="shared" ref="U15:U18" si="18">SUM(I15:K15)/1000</f>
        <v>#REF!</v>
      </c>
      <c r="V15" s="73" t="e">
        <f t="shared" ref="V15:V18" si="19">SUM(L15:N15)/1000</f>
        <v>#REF!</v>
      </c>
      <c r="W15" s="73" t="e">
        <f t="shared" ref="W15:W18" si="20">SUM(O15:Q15)/1000</f>
        <v>#REF!</v>
      </c>
      <c r="X15" s="80" t="e">
        <f t="shared" ref="X15:X18" si="21">SUM(T15:W15)</f>
        <v>#REF!</v>
      </c>
      <c r="Y15" s="3"/>
      <c r="Z15" s="73">
        <v>33.553851338932525</v>
      </c>
      <c r="AA15" s="73">
        <v>49.548770437012209</v>
      </c>
      <c r="AB15" s="73">
        <v>70.088921033991497</v>
      </c>
      <c r="AC15" s="73">
        <v>94.44282483103423</v>
      </c>
      <c r="AD15" s="80">
        <f t="shared" ref="AD15:AD18" si="22">SUM(Z15:AC15)</f>
        <v>247.63436764097042</v>
      </c>
      <c r="AE15" s="3"/>
      <c r="AF15" s="73" t="e">
        <f t="shared" ref="AF15:AJ18" si="23">T15-Z15</f>
        <v>#REF!</v>
      </c>
      <c r="AG15" s="73" t="e">
        <f t="shared" si="23"/>
        <v>#REF!</v>
      </c>
      <c r="AH15" s="73" t="e">
        <f t="shared" si="23"/>
        <v>#REF!</v>
      </c>
      <c r="AI15" s="73" t="e">
        <f t="shared" si="23"/>
        <v>#REF!</v>
      </c>
      <c r="AJ15" s="80" t="e">
        <f t="shared" si="23"/>
        <v>#REF!</v>
      </c>
      <c r="AK15" s="3"/>
    </row>
    <row r="16" spans="1:52" ht="15" hidden="1" customHeight="1" outlineLevel="1" x14ac:dyDescent="0.2">
      <c r="B16" s="63"/>
      <c r="C16" s="77" t="s">
        <v>22</v>
      </c>
      <c r="D16" s="81"/>
      <c r="E16" s="72"/>
      <c r="F16" s="79" t="e">
        <f>#REF!+#REF!</f>
        <v>#REF!</v>
      </c>
      <c r="G16" s="79" t="e">
        <f>#REF!+#REF!</f>
        <v>#REF!</v>
      </c>
      <c r="H16" s="79" t="e">
        <f>#REF!+#REF!</f>
        <v>#REF!</v>
      </c>
      <c r="I16" s="79" t="e">
        <f>#REF!+#REF!</f>
        <v>#REF!</v>
      </c>
      <c r="J16" s="79" t="e">
        <f>#REF!+#REF!</f>
        <v>#REF!</v>
      </c>
      <c r="K16" s="79" t="e">
        <f>#REF!+#REF!</f>
        <v>#REF!</v>
      </c>
      <c r="L16" s="79" t="e">
        <f>#REF!+#REF!</f>
        <v>#REF!</v>
      </c>
      <c r="M16" s="79" t="e">
        <f>#REF!+#REF!</f>
        <v>#REF!</v>
      </c>
      <c r="N16" s="79" t="e">
        <f>#REF!+#REF!</f>
        <v>#REF!</v>
      </c>
      <c r="O16" s="79" t="e">
        <f>#REF!+#REF!</f>
        <v>#REF!</v>
      </c>
      <c r="P16" s="79" t="e">
        <f>#REF!+#REF!</f>
        <v>#REF!</v>
      </c>
      <c r="Q16" s="79" t="e">
        <f>#REF!+#REF!</f>
        <v>#REF!</v>
      </c>
      <c r="R16" s="80" t="e">
        <f t="shared" ref="R16:R18" si="24">SUM(F16:Q16)</f>
        <v>#REF!</v>
      </c>
      <c r="S16" s="72"/>
      <c r="T16" s="73" t="e">
        <f t="shared" si="17"/>
        <v>#REF!</v>
      </c>
      <c r="U16" s="73" t="e">
        <f t="shared" si="18"/>
        <v>#REF!</v>
      </c>
      <c r="V16" s="73" t="e">
        <f t="shared" si="19"/>
        <v>#REF!</v>
      </c>
      <c r="W16" s="73" t="e">
        <f t="shared" si="20"/>
        <v>#REF!</v>
      </c>
      <c r="X16" s="80" t="e">
        <f t="shared" si="21"/>
        <v>#REF!</v>
      </c>
      <c r="Y16" s="3"/>
      <c r="Z16" s="73">
        <v>219.61316377303191</v>
      </c>
      <c r="AA16" s="73">
        <v>274.5533429017479</v>
      </c>
      <c r="AB16" s="73">
        <v>354.53450098191888</v>
      </c>
      <c r="AC16" s="73">
        <v>430.97852702142575</v>
      </c>
      <c r="AD16" s="80">
        <f t="shared" si="22"/>
        <v>1279.6795346781246</v>
      </c>
      <c r="AE16" s="3"/>
      <c r="AF16" s="73" t="e">
        <f t="shared" si="23"/>
        <v>#REF!</v>
      </c>
      <c r="AG16" s="73" t="e">
        <f t="shared" si="23"/>
        <v>#REF!</v>
      </c>
      <c r="AH16" s="73" t="e">
        <f t="shared" si="23"/>
        <v>#REF!</v>
      </c>
      <c r="AI16" s="73" t="e">
        <f t="shared" si="23"/>
        <v>#REF!</v>
      </c>
      <c r="AJ16" s="80" t="e">
        <f t="shared" si="23"/>
        <v>#REF!</v>
      </c>
      <c r="AK16" s="3"/>
    </row>
    <row r="17" spans="2:37" hidden="1" outlineLevel="1" x14ac:dyDescent="0.2">
      <c r="B17" s="63"/>
      <c r="C17" s="77" t="s">
        <v>23</v>
      </c>
      <c r="D17" s="81"/>
      <c r="E17" s="72"/>
      <c r="F17" s="79" t="e">
        <f>#REF!+#REF!</f>
        <v>#REF!</v>
      </c>
      <c r="G17" s="79" t="e">
        <f>#REF!+#REF!</f>
        <v>#REF!</v>
      </c>
      <c r="H17" s="79" t="e">
        <f>#REF!+#REF!</f>
        <v>#REF!</v>
      </c>
      <c r="I17" s="79" t="e">
        <f>#REF!+#REF!</f>
        <v>#REF!</v>
      </c>
      <c r="J17" s="79" t="e">
        <f>#REF!+#REF!</f>
        <v>#REF!</v>
      </c>
      <c r="K17" s="79" t="e">
        <f>#REF!+#REF!</f>
        <v>#REF!</v>
      </c>
      <c r="L17" s="79" t="e">
        <f>#REF!+#REF!</f>
        <v>#REF!</v>
      </c>
      <c r="M17" s="79" t="e">
        <f>#REF!+#REF!</f>
        <v>#REF!</v>
      </c>
      <c r="N17" s="79" t="e">
        <f>#REF!+#REF!</f>
        <v>#REF!</v>
      </c>
      <c r="O17" s="79" t="e">
        <f>#REF!+#REF!</f>
        <v>#REF!</v>
      </c>
      <c r="P17" s="79" t="e">
        <f>#REF!+#REF!</f>
        <v>#REF!</v>
      </c>
      <c r="Q17" s="82" t="e">
        <f>#REF!+#REF!</f>
        <v>#REF!</v>
      </c>
      <c r="R17" s="80" t="e">
        <f t="shared" si="24"/>
        <v>#REF!</v>
      </c>
      <c r="S17" s="72"/>
      <c r="T17" s="73" t="e">
        <f t="shared" si="17"/>
        <v>#REF!</v>
      </c>
      <c r="U17" s="73" t="e">
        <f t="shared" si="18"/>
        <v>#REF!</v>
      </c>
      <c r="V17" s="73" t="e">
        <f t="shared" si="19"/>
        <v>#REF!</v>
      </c>
      <c r="W17" s="73" t="e">
        <f t="shared" si="20"/>
        <v>#REF!</v>
      </c>
      <c r="X17" s="80" t="e">
        <f t="shared" si="21"/>
        <v>#REF!</v>
      </c>
      <c r="Y17" s="3"/>
      <c r="Z17" s="73">
        <v>7.5</v>
      </c>
      <c r="AA17" s="73">
        <v>7.5</v>
      </c>
      <c r="AB17" s="73">
        <v>15</v>
      </c>
      <c r="AC17" s="73">
        <v>15</v>
      </c>
      <c r="AD17" s="80">
        <f t="shared" si="22"/>
        <v>45</v>
      </c>
      <c r="AE17" s="3"/>
      <c r="AF17" s="73" t="e">
        <f t="shared" si="23"/>
        <v>#REF!</v>
      </c>
      <c r="AG17" s="73" t="e">
        <f t="shared" si="23"/>
        <v>#REF!</v>
      </c>
      <c r="AH17" s="73" t="e">
        <f t="shared" si="23"/>
        <v>#REF!</v>
      </c>
      <c r="AI17" s="73" t="e">
        <f t="shared" si="23"/>
        <v>#REF!</v>
      </c>
      <c r="AJ17" s="80" t="e">
        <f t="shared" si="23"/>
        <v>#REF!</v>
      </c>
      <c r="AK17" s="3"/>
    </row>
    <row r="18" spans="2:37" hidden="1" outlineLevel="1" x14ac:dyDescent="0.2">
      <c r="B18" s="63"/>
      <c r="C18" s="77" t="s">
        <v>24</v>
      </c>
      <c r="D18" s="81"/>
      <c r="E18" s="72"/>
      <c r="F18" s="83" t="e">
        <f>#REF!+#REF!</f>
        <v>#REF!</v>
      </c>
      <c r="G18" s="83" t="e">
        <f>#REF!+#REF!</f>
        <v>#REF!</v>
      </c>
      <c r="H18" s="83" t="e">
        <f>#REF!+#REF!</f>
        <v>#REF!</v>
      </c>
      <c r="I18" s="83" t="e">
        <f>#REF!+#REF!</f>
        <v>#REF!</v>
      </c>
      <c r="J18" s="83" t="e">
        <f>#REF!+#REF!</f>
        <v>#REF!</v>
      </c>
      <c r="K18" s="83" t="e">
        <f>#REF!+#REF!</f>
        <v>#REF!</v>
      </c>
      <c r="L18" s="83" t="e">
        <f>#REF!+#REF!</f>
        <v>#REF!</v>
      </c>
      <c r="M18" s="83" t="e">
        <f>#REF!+#REF!</f>
        <v>#REF!</v>
      </c>
      <c r="N18" s="83" t="e">
        <f>#REF!+#REF!</f>
        <v>#REF!</v>
      </c>
      <c r="O18" s="83" t="e">
        <f>#REF!+#REF!</f>
        <v>#REF!</v>
      </c>
      <c r="P18" s="83" t="e">
        <f>#REF!+#REF!</f>
        <v>#REF!</v>
      </c>
      <c r="Q18" s="84" t="e">
        <f>#REF!+#REF!</f>
        <v>#REF!</v>
      </c>
      <c r="R18" s="85" t="e">
        <f t="shared" si="24"/>
        <v>#REF!</v>
      </c>
      <c r="S18" s="72"/>
      <c r="T18" s="83" t="e">
        <f t="shared" si="17"/>
        <v>#REF!</v>
      </c>
      <c r="U18" s="83" t="e">
        <f t="shared" si="18"/>
        <v>#REF!</v>
      </c>
      <c r="V18" s="83" t="e">
        <f t="shared" si="19"/>
        <v>#REF!</v>
      </c>
      <c r="W18" s="83" t="e">
        <f t="shared" si="20"/>
        <v>#REF!</v>
      </c>
      <c r="X18" s="85" t="e">
        <f t="shared" si="21"/>
        <v>#REF!</v>
      </c>
      <c r="Y18" s="3"/>
      <c r="Z18" s="83">
        <v>0</v>
      </c>
      <c r="AA18" s="83">
        <v>0</v>
      </c>
      <c r="AB18" s="83">
        <v>0</v>
      </c>
      <c r="AC18" s="83">
        <v>0</v>
      </c>
      <c r="AD18" s="85">
        <f t="shared" si="22"/>
        <v>0</v>
      </c>
      <c r="AE18" s="3"/>
      <c r="AF18" s="83" t="e">
        <f t="shared" si="23"/>
        <v>#REF!</v>
      </c>
      <c r="AG18" s="83" t="e">
        <f t="shared" si="23"/>
        <v>#REF!</v>
      </c>
      <c r="AH18" s="83" t="e">
        <f t="shared" si="23"/>
        <v>#REF!</v>
      </c>
      <c r="AI18" s="83" t="e">
        <f t="shared" si="23"/>
        <v>#REF!</v>
      </c>
      <c r="AJ18" s="85" t="e">
        <f t="shared" si="23"/>
        <v>#REF!</v>
      </c>
      <c r="AK18" s="3"/>
    </row>
    <row r="19" spans="2:37" s="4" customFormat="1" collapsed="1" x14ac:dyDescent="0.2">
      <c r="B19" s="65"/>
      <c r="C19" s="77" t="s">
        <v>25</v>
      </c>
      <c r="D19" s="88"/>
      <c r="E19" s="92"/>
      <c r="F19" s="100" t="e">
        <f>SUM(F15:F18)</f>
        <v>#REF!</v>
      </c>
      <c r="G19" s="100" t="e">
        <f t="shared" ref="G19:R19" si="25">SUM(G15:G18)</f>
        <v>#REF!</v>
      </c>
      <c r="H19" s="100" t="e">
        <f t="shared" si="25"/>
        <v>#REF!</v>
      </c>
      <c r="I19" s="100" t="e">
        <f t="shared" si="25"/>
        <v>#REF!</v>
      </c>
      <c r="J19" s="100" t="e">
        <f t="shared" si="25"/>
        <v>#REF!</v>
      </c>
      <c r="K19" s="100" t="e">
        <f t="shared" si="25"/>
        <v>#REF!</v>
      </c>
      <c r="L19" s="100" t="e">
        <f t="shared" si="25"/>
        <v>#REF!</v>
      </c>
      <c r="M19" s="100" t="e">
        <f t="shared" si="25"/>
        <v>#REF!</v>
      </c>
      <c r="N19" s="100" t="e">
        <f t="shared" si="25"/>
        <v>#REF!</v>
      </c>
      <c r="O19" s="100" t="e">
        <f t="shared" si="25"/>
        <v>#REF!</v>
      </c>
      <c r="P19" s="100" t="e">
        <f t="shared" si="25"/>
        <v>#REF!</v>
      </c>
      <c r="Q19" s="100" t="e">
        <f t="shared" si="25"/>
        <v>#REF!</v>
      </c>
      <c r="R19" s="101" t="e">
        <f t="shared" si="25"/>
        <v>#REF!</v>
      </c>
      <c r="S19" s="92"/>
      <c r="T19" s="73" t="e">
        <f>SUM(T15:T18)</f>
        <v>#REF!</v>
      </c>
      <c r="U19" s="73" t="e">
        <f>SUM(U15:U18)</f>
        <v>#REF!</v>
      </c>
      <c r="V19" s="73" t="e">
        <f>SUM(V15:V18)</f>
        <v>#REF!</v>
      </c>
      <c r="W19" s="73" t="e">
        <f>SUM(W15:W18)</f>
        <v>#REF!</v>
      </c>
      <c r="X19" s="80" t="e">
        <f>SUM(X15:X18)</f>
        <v>#REF!</v>
      </c>
      <c r="Y19" s="25"/>
      <c r="Z19" s="73">
        <v>260.66701511196447</v>
      </c>
      <c r="AA19" s="73">
        <v>331.60211333876009</v>
      </c>
      <c r="AB19" s="73">
        <v>439.62342201591036</v>
      </c>
      <c r="AC19" s="73">
        <v>540.42135185246002</v>
      </c>
      <c r="AD19" s="80">
        <f>SUM(Z19:AC19)</f>
        <v>1572.313902319095</v>
      </c>
      <c r="AE19" s="25"/>
      <c r="AF19" s="73" t="e">
        <f>Z19-T19</f>
        <v>#REF!</v>
      </c>
      <c r="AG19" s="73" t="e">
        <f t="shared" ref="AG19:AJ19" si="26">AA19-U19</f>
        <v>#REF!</v>
      </c>
      <c r="AH19" s="73" t="e">
        <f t="shared" si="26"/>
        <v>#REF!</v>
      </c>
      <c r="AI19" s="73" t="e">
        <f t="shared" si="26"/>
        <v>#REF!</v>
      </c>
      <c r="AJ19" s="80" t="e">
        <f t="shared" si="26"/>
        <v>#REF!</v>
      </c>
      <c r="AK19" s="25"/>
    </row>
    <row r="20" spans="2:37" hidden="1" x14ac:dyDescent="0.2">
      <c r="B20" s="63"/>
      <c r="C20" s="63"/>
      <c r="D20" s="64"/>
      <c r="E20" s="63"/>
      <c r="F20" s="73"/>
      <c r="G20" s="73"/>
      <c r="H20" s="73"/>
      <c r="I20" s="73"/>
      <c r="J20" s="73"/>
      <c r="K20" s="73"/>
      <c r="L20" s="73"/>
      <c r="M20" s="73"/>
      <c r="N20" s="73"/>
      <c r="O20" s="73"/>
      <c r="P20" s="73"/>
      <c r="Q20" s="73"/>
      <c r="R20" s="80"/>
      <c r="S20" s="63"/>
      <c r="T20" s="73"/>
      <c r="U20" s="73"/>
      <c r="V20" s="73"/>
      <c r="W20" s="73"/>
      <c r="X20" s="80"/>
      <c r="Z20" s="73"/>
      <c r="AA20" s="73"/>
      <c r="AB20" s="73"/>
      <c r="AC20" s="73"/>
      <c r="AD20" s="80"/>
      <c r="AF20" s="73">
        <f t="shared" ref="AF20:AJ28" si="27">T20-Z20</f>
        <v>0</v>
      </c>
      <c r="AG20" s="73">
        <f t="shared" si="27"/>
        <v>0</v>
      </c>
      <c r="AH20" s="73">
        <f t="shared" si="27"/>
        <v>0</v>
      </c>
      <c r="AI20" s="73">
        <f t="shared" si="27"/>
        <v>0</v>
      </c>
      <c r="AJ20" s="80">
        <f t="shared" si="27"/>
        <v>0</v>
      </c>
    </row>
    <row r="21" spans="2:37" hidden="1" outlineLevel="1" x14ac:dyDescent="0.2">
      <c r="B21" s="63"/>
      <c r="C21" s="63" t="s">
        <v>94</v>
      </c>
      <c r="D21" s="64"/>
      <c r="E21" s="72"/>
      <c r="F21" s="79" t="e">
        <f>#REF!+#REF!</f>
        <v>#REF!</v>
      </c>
      <c r="G21" s="79" t="e">
        <f>#REF!+#REF!</f>
        <v>#REF!</v>
      </c>
      <c r="H21" s="79" t="e">
        <f>#REF!+#REF!</f>
        <v>#REF!</v>
      </c>
      <c r="I21" s="79" t="e">
        <f>#REF!+#REF!</f>
        <v>#REF!</v>
      </c>
      <c r="J21" s="79" t="e">
        <f>#REF!+#REF!</f>
        <v>#REF!</v>
      </c>
      <c r="K21" s="79" t="e">
        <f>#REF!+#REF!</f>
        <v>#REF!</v>
      </c>
      <c r="L21" s="79" t="e">
        <f>#REF!+#REF!</f>
        <v>#REF!</v>
      </c>
      <c r="M21" s="79" t="e">
        <f>#REF!+#REF!</f>
        <v>#REF!</v>
      </c>
      <c r="N21" s="79" t="e">
        <f>#REF!+#REF!</f>
        <v>#REF!</v>
      </c>
      <c r="O21" s="79" t="e">
        <f>#REF!+#REF!</f>
        <v>#REF!</v>
      </c>
      <c r="P21" s="79" t="e">
        <f>#REF!+#REF!</f>
        <v>#REF!</v>
      </c>
      <c r="Q21" s="79" t="e">
        <f>#REF!+#REF!</f>
        <v>#REF!</v>
      </c>
      <c r="R21" s="80" t="e">
        <f t="shared" ref="R21:R26" si="28">SUM(F21:Q21)</f>
        <v>#REF!</v>
      </c>
      <c r="S21" s="72"/>
      <c r="T21" s="73" t="e">
        <f t="shared" ref="T21:T26" si="29">SUM(F21:H21)/1000</f>
        <v>#REF!</v>
      </c>
      <c r="U21" s="73" t="e">
        <f t="shared" ref="U21:U26" si="30">SUM(I21:K21)/1000</f>
        <v>#REF!</v>
      </c>
      <c r="V21" s="73" t="e">
        <f t="shared" ref="V21:V26" si="31">SUM(L21:N21)/1000</f>
        <v>#REF!</v>
      </c>
      <c r="W21" s="73" t="e">
        <f t="shared" ref="W21:W26" si="32">SUM(O21:Q21)/1000</f>
        <v>#REF!</v>
      </c>
      <c r="X21" s="80" t="e">
        <f t="shared" ref="X21:X26" si="33">SUM(T21:W21)</f>
        <v>#REF!</v>
      </c>
      <c r="Y21" s="3"/>
      <c r="Z21" s="73">
        <v>80.75</v>
      </c>
      <c r="AA21" s="73">
        <v>104.5</v>
      </c>
      <c r="AB21" s="73">
        <v>142</v>
      </c>
      <c r="AC21" s="73">
        <v>175.33333333333331</v>
      </c>
      <c r="AD21" s="80">
        <f t="shared" ref="AD21:AD26" si="34">SUM(Z21:AC21)</f>
        <v>502.58333333333331</v>
      </c>
      <c r="AE21" s="3"/>
      <c r="AF21" s="73" t="e">
        <f t="shared" si="27"/>
        <v>#REF!</v>
      </c>
      <c r="AG21" s="73" t="e">
        <f t="shared" si="27"/>
        <v>#REF!</v>
      </c>
      <c r="AH21" s="73" t="e">
        <f t="shared" si="27"/>
        <v>#REF!</v>
      </c>
      <c r="AI21" s="73" t="e">
        <f t="shared" si="27"/>
        <v>#REF!</v>
      </c>
      <c r="AJ21" s="80" t="e">
        <f t="shared" si="27"/>
        <v>#REF!</v>
      </c>
      <c r="AK21" s="3"/>
    </row>
    <row r="22" spans="2:37" hidden="1" outlineLevel="1" x14ac:dyDescent="0.2">
      <c r="B22" s="63"/>
      <c r="C22" s="63" t="s">
        <v>27</v>
      </c>
      <c r="D22" s="64"/>
      <c r="E22" s="72"/>
      <c r="F22" s="79" t="e">
        <f>#REF!+#REF!</f>
        <v>#REF!</v>
      </c>
      <c r="G22" s="79" t="e">
        <f>#REF!+#REF!</f>
        <v>#REF!</v>
      </c>
      <c r="H22" s="79" t="e">
        <f>#REF!+#REF!</f>
        <v>#REF!</v>
      </c>
      <c r="I22" s="79" t="e">
        <f>#REF!+#REF!</f>
        <v>#REF!</v>
      </c>
      <c r="J22" s="79" t="e">
        <f>#REF!+#REF!</f>
        <v>#REF!</v>
      </c>
      <c r="K22" s="79" t="e">
        <f>#REF!+#REF!</f>
        <v>#REF!</v>
      </c>
      <c r="L22" s="79" t="e">
        <f>#REF!+#REF!</f>
        <v>#REF!</v>
      </c>
      <c r="M22" s="79" t="e">
        <f>#REF!+#REF!</f>
        <v>#REF!</v>
      </c>
      <c r="N22" s="79" t="e">
        <f>#REF!+#REF!</f>
        <v>#REF!</v>
      </c>
      <c r="O22" s="79" t="e">
        <f>#REF!+#REF!</f>
        <v>#REF!</v>
      </c>
      <c r="P22" s="79" t="e">
        <f>#REF!+#REF!</f>
        <v>#REF!</v>
      </c>
      <c r="Q22" s="79" t="e">
        <f>#REF!+#REF!</f>
        <v>#REF!</v>
      </c>
      <c r="R22" s="80" t="e">
        <f t="shared" si="28"/>
        <v>#REF!</v>
      </c>
      <c r="S22" s="72"/>
      <c r="T22" s="73" t="e">
        <f t="shared" si="29"/>
        <v>#REF!</v>
      </c>
      <c r="U22" s="73" t="e">
        <f t="shared" si="30"/>
        <v>#REF!</v>
      </c>
      <c r="V22" s="73" t="e">
        <f t="shared" si="31"/>
        <v>#REF!</v>
      </c>
      <c r="W22" s="73" t="e">
        <f t="shared" si="32"/>
        <v>#REF!</v>
      </c>
      <c r="X22" s="80" t="e">
        <f t="shared" si="33"/>
        <v>#REF!</v>
      </c>
      <c r="Y22" s="3"/>
      <c r="Z22" s="73">
        <v>0</v>
      </c>
      <c r="AA22" s="73">
        <v>0</v>
      </c>
      <c r="AB22" s="73">
        <v>0</v>
      </c>
      <c r="AC22" s="73">
        <v>0</v>
      </c>
      <c r="AD22" s="80">
        <f t="shared" si="34"/>
        <v>0</v>
      </c>
      <c r="AE22" s="3"/>
      <c r="AF22" s="73" t="e">
        <f t="shared" si="27"/>
        <v>#REF!</v>
      </c>
      <c r="AG22" s="73" t="e">
        <f t="shared" si="27"/>
        <v>#REF!</v>
      </c>
      <c r="AH22" s="73" t="e">
        <f t="shared" si="27"/>
        <v>#REF!</v>
      </c>
      <c r="AI22" s="73" t="e">
        <f t="shared" si="27"/>
        <v>#REF!</v>
      </c>
      <c r="AJ22" s="80" t="e">
        <f t="shared" si="27"/>
        <v>#REF!</v>
      </c>
      <c r="AK22" s="3"/>
    </row>
    <row r="23" spans="2:37" hidden="1" outlineLevel="1" x14ac:dyDescent="0.2">
      <c r="B23" s="63"/>
      <c r="C23" s="63" t="s">
        <v>28</v>
      </c>
      <c r="D23" s="64"/>
      <c r="E23" s="72"/>
      <c r="F23" s="79" t="e">
        <f>#REF!+#REF!</f>
        <v>#REF!</v>
      </c>
      <c r="G23" s="79" t="e">
        <f>#REF!+#REF!</f>
        <v>#REF!</v>
      </c>
      <c r="H23" s="79" t="e">
        <f>#REF!+#REF!</f>
        <v>#REF!</v>
      </c>
      <c r="I23" s="79" t="e">
        <f>#REF!+#REF!</f>
        <v>#REF!</v>
      </c>
      <c r="J23" s="79" t="e">
        <f>#REF!+#REF!</f>
        <v>#REF!</v>
      </c>
      <c r="K23" s="79" t="e">
        <f>#REF!+#REF!</f>
        <v>#REF!</v>
      </c>
      <c r="L23" s="79" t="e">
        <f>#REF!+#REF!</f>
        <v>#REF!</v>
      </c>
      <c r="M23" s="79" t="e">
        <f>#REF!+#REF!</f>
        <v>#REF!</v>
      </c>
      <c r="N23" s="79" t="e">
        <f>#REF!+#REF!</f>
        <v>#REF!</v>
      </c>
      <c r="O23" s="79" t="e">
        <f>#REF!+#REF!</f>
        <v>#REF!</v>
      </c>
      <c r="P23" s="79" t="e">
        <f>#REF!+#REF!</f>
        <v>#REF!</v>
      </c>
      <c r="Q23" s="79" t="e">
        <f>#REF!+#REF!</f>
        <v>#REF!</v>
      </c>
      <c r="R23" s="80" t="e">
        <f t="shared" si="28"/>
        <v>#REF!</v>
      </c>
      <c r="S23" s="72"/>
      <c r="T23" s="73" t="e">
        <f t="shared" si="29"/>
        <v>#REF!</v>
      </c>
      <c r="U23" s="73" t="e">
        <f t="shared" si="30"/>
        <v>#REF!</v>
      </c>
      <c r="V23" s="73" t="e">
        <f t="shared" si="31"/>
        <v>#REF!</v>
      </c>
      <c r="W23" s="73" t="e">
        <f t="shared" si="32"/>
        <v>#REF!</v>
      </c>
      <c r="X23" s="80" t="e">
        <f t="shared" si="33"/>
        <v>#REF!</v>
      </c>
      <c r="Y23" s="3"/>
      <c r="Z23" s="73">
        <v>0</v>
      </c>
      <c r="AA23" s="73">
        <v>0</v>
      </c>
      <c r="AB23" s="73">
        <v>0</v>
      </c>
      <c r="AC23" s="73">
        <v>0</v>
      </c>
      <c r="AD23" s="80">
        <f t="shared" si="34"/>
        <v>0</v>
      </c>
      <c r="AE23" s="3"/>
      <c r="AF23" s="73" t="e">
        <f t="shared" si="27"/>
        <v>#REF!</v>
      </c>
      <c r="AG23" s="73" t="e">
        <f t="shared" si="27"/>
        <v>#REF!</v>
      </c>
      <c r="AH23" s="73" t="e">
        <f t="shared" si="27"/>
        <v>#REF!</v>
      </c>
      <c r="AI23" s="73" t="e">
        <f t="shared" si="27"/>
        <v>#REF!</v>
      </c>
      <c r="AJ23" s="80" t="e">
        <f t="shared" si="27"/>
        <v>#REF!</v>
      </c>
      <c r="AK23" s="3"/>
    </row>
    <row r="24" spans="2:37" hidden="1" outlineLevel="1" x14ac:dyDescent="0.2">
      <c r="B24" s="63"/>
      <c r="C24" s="63" t="s">
        <v>29</v>
      </c>
      <c r="D24" s="64"/>
      <c r="E24" s="72"/>
      <c r="F24" s="79" t="e">
        <f>#REF!+#REF!</f>
        <v>#REF!</v>
      </c>
      <c r="G24" s="79" t="e">
        <f>#REF!+#REF!</f>
        <v>#REF!</v>
      </c>
      <c r="H24" s="79" t="e">
        <f>#REF!+#REF!</f>
        <v>#REF!</v>
      </c>
      <c r="I24" s="79" t="e">
        <f>#REF!+#REF!</f>
        <v>#REF!</v>
      </c>
      <c r="J24" s="79" t="e">
        <f>#REF!+#REF!</f>
        <v>#REF!</v>
      </c>
      <c r="K24" s="79" t="e">
        <f>#REF!+#REF!</f>
        <v>#REF!</v>
      </c>
      <c r="L24" s="79" t="e">
        <f>#REF!+#REF!</f>
        <v>#REF!</v>
      </c>
      <c r="M24" s="79" t="e">
        <f>#REF!+#REF!</f>
        <v>#REF!</v>
      </c>
      <c r="N24" s="79" t="e">
        <f>#REF!+#REF!</f>
        <v>#REF!</v>
      </c>
      <c r="O24" s="79" t="e">
        <f>#REF!+#REF!</f>
        <v>#REF!</v>
      </c>
      <c r="P24" s="79" t="e">
        <f>#REF!+#REF!</f>
        <v>#REF!</v>
      </c>
      <c r="Q24" s="79" t="e">
        <f>#REF!+#REF!</f>
        <v>#REF!</v>
      </c>
      <c r="R24" s="80" t="e">
        <f t="shared" si="28"/>
        <v>#REF!</v>
      </c>
      <c r="S24" s="72"/>
      <c r="T24" s="73" t="e">
        <f t="shared" si="29"/>
        <v>#REF!</v>
      </c>
      <c r="U24" s="73" t="e">
        <f t="shared" si="30"/>
        <v>#REF!</v>
      </c>
      <c r="V24" s="73" t="e">
        <f t="shared" si="31"/>
        <v>#REF!</v>
      </c>
      <c r="W24" s="73" t="e">
        <f t="shared" si="32"/>
        <v>#REF!</v>
      </c>
      <c r="X24" s="80" t="e">
        <f t="shared" si="33"/>
        <v>#REF!</v>
      </c>
      <c r="Y24" s="3"/>
      <c r="Z24" s="73">
        <v>0</v>
      </c>
      <c r="AA24" s="73">
        <v>0</v>
      </c>
      <c r="AB24" s="73">
        <v>0</v>
      </c>
      <c r="AC24" s="73">
        <v>0</v>
      </c>
      <c r="AD24" s="80">
        <f t="shared" si="34"/>
        <v>0</v>
      </c>
      <c r="AE24" s="3"/>
      <c r="AF24" s="73" t="e">
        <f t="shared" si="27"/>
        <v>#REF!</v>
      </c>
      <c r="AG24" s="73" t="e">
        <f t="shared" si="27"/>
        <v>#REF!</v>
      </c>
      <c r="AH24" s="73" t="e">
        <f t="shared" si="27"/>
        <v>#REF!</v>
      </c>
      <c r="AI24" s="73" t="e">
        <f t="shared" si="27"/>
        <v>#REF!</v>
      </c>
      <c r="AJ24" s="80" t="e">
        <f t="shared" si="27"/>
        <v>#REF!</v>
      </c>
      <c r="AK24" s="3"/>
    </row>
    <row r="25" spans="2:37" hidden="1" outlineLevel="1" x14ac:dyDescent="0.2">
      <c r="B25" s="63"/>
      <c r="C25" s="63" t="s">
        <v>30</v>
      </c>
      <c r="D25" s="64"/>
      <c r="E25" s="72"/>
      <c r="F25" s="79" t="e">
        <f>#REF!+#REF!</f>
        <v>#REF!</v>
      </c>
      <c r="G25" s="79" t="e">
        <f>#REF!+#REF!</f>
        <v>#REF!</v>
      </c>
      <c r="H25" s="79" t="e">
        <f>#REF!+#REF!</f>
        <v>#REF!</v>
      </c>
      <c r="I25" s="79" t="e">
        <f>#REF!+#REF!</f>
        <v>#REF!</v>
      </c>
      <c r="J25" s="79" t="e">
        <f>#REF!+#REF!</f>
        <v>#REF!</v>
      </c>
      <c r="K25" s="79" t="e">
        <f>#REF!+#REF!</f>
        <v>#REF!</v>
      </c>
      <c r="L25" s="79" t="e">
        <f>#REF!+#REF!</f>
        <v>#REF!</v>
      </c>
      <c r="M25" s="79" t="e">
        <f>#REF!+#REF!</f>
        <v>#REF!</v>
      </c>
      <c r="N25" s="79" t="e">
        <f>#REF!+#REF!</f>
        <v>#REF!</v>
      </c>
      <c r="O25" s="79" t="e">
        <f>#REF!+#REF!</f>
        <v>#REF!</v>
      </c>
      <c r="P25" s="79" t="e">
        <f>#REF!+#REF!</f>
        <v>#REF!</v>
      </c>
      <c r="Q25" s="79" t="e">
        <f>#REF!+#REF!</f>
        <v>#REF!</v>
      </c>
      <c r="R25" s="80" t="e">
        <f t="shared" si="28"/>
        <v>#REF!</v>
      </c>
      <c r="S25" s="72"/>
      <c r="T25" s="73" t="e">
        <f t="shared" si="29"/>
        <v>#REF!</v>
      </c>
      <c r="U25" s="73" t="e">
        <f t="shared" si="30"/>
        <v>#REF!</v>
      </c>
      <c r="V25" s="73" t="e">
        <f t="shared" si="31"/>
        <v>#REF!</v>
      </c>
      <c r="W25" s="73" t="e">
        <f t="shared" si="32"/>
        <v>#REF!</v>
      </c>
      <c r="X25" s="80" t="e">
        <f t="shared" si="33"/>
        <v>#REF!</v>
      </c>
      <c r="Y25" s="3"/>
      <c r="Z25" s="73">
        <v>4.0375000000000005</v>
      </c>
      <c r="AA25" s="73">
        <v>5.2250000000000005</v>
      </c>
      <c r="AB25" s="73">
        <v>7.1000000000000005</v>
      </c>
      <c r="AC25" s="73">
        <v>8.7666666666666657</v>
      </c>
      <c r="AD25" s="80">
        <f t="shared" si="34"/>
        <v>25.129166666666666</v>
      </c>
      <c r="AE25" s="3"/>
      <c r="AF25" s="73" t="e">
        <f t="shared" si="27"/>
        <v>#REF!</v>
      </c>
      <c r="AG25" s="73" t="e">
        <f t="shared" si="27"/>
        <v>#REF!</v>
      </c>
      <c r="AH25" s="73" t="e">
        <f t="shared" si="27"/>
        <v>#REF!</v>
      </c>
      <c r="AI25" s="73" t="e">
        <f t="shared" si="27"/>
        <v>#REF!</v>
      </c>
      <c r="AJ25" s="80" t="e">
        <f t="shared" si="27"/>
        <v>#REF!</v>
      </c>
      <c r="AK25" s="3"/>
    </row>
    <row r="26" spans="2:37" hidden="1" outlineLevel="1" x14ac:dyDescent="0.2">
      <c r="B26" s="63"/>
      <c r="C26" s="63" t="s">
        <v>31</v>
      </c>
      <c r="D26" s="86">
        <v>0.65</v>
      </c>
      <c r="E26" s="72"/>
      <c r="F26" s="83" t="e">
        <f>#REF!+#REF!</f>
        <v>#REF!</v>
      </c>
      <c r="G26" s="83" t="e">
        <f>#REF!+#REF!</f>
        <v>#REF!</v>
      </c>
      <c r="H26" s="83" t="e">
        <f>#REF!+#REF!</f>
        <v>#REF!</v>
      </c>
      <c r="I26" s="83" t="e">
        <f>#REF!+#REF!</f>
        <v>#REF!</v>
      </c>
      <c r="J26" s="83" t="e">
        <f>#REF!+#REF!</f>
        <v>#REF!</v>
      </c>
      <c r="K26" s="83" t="e">
        <f>#REF!+#REF!</f>
        <v>#REF!</v>
      </c>
      <c r="L26" s="83" t="e">
        <f>#REF!+#REF!</f>
        <v>#REF!</v>
      </c>
      <c r="M26" s="83" t="e">
        <f>#REF!+#REF!</f>
        <v>#REF!</v>
      </c>
      <c r="N26" s="83" t="e">
        <f>#REF!+#REF!</f>
        <v>#REF!</v>
      </c>
      <c r="O26" s="83" t="e">
        <f>#REF!+#REF!</f>
        <v>#REF!</v>
      </c>
      <c r="P26" s="83" t="e">
        <f>#REF!+#REF!</f>
        <v>#REF!</v>
      </c>
      <c r="Q26" s="83" t="e">
        <f>#REF!+#REF!</f>
        <v>#REF!</v>
      </c>
      <c r="R26" s="85" t="e">
        <f t="shared" si="28"/>
        <v>#REF!</v>
      </c>
      <c r="S26" s="72"/>
      <c r="T26" s="83" t="e">
        <f t="shared" si="29"/>
        <v>#REF!</v>
      </c>
      <c r="U26" s="83" t="e">
        <f t="shared" si="30"/>
        <v>#REF!</v>
      </c>
      <c r="V26" s="83" t="e">
        <f t="shared" si="31"/>
        <v>#REF!</v>
      </c>
      <c r="W26" s="83" t="e">
        <f t="shared" si="32"/>
        <v>#REF!</v>
      </c>
      <c r="X26" s="85" t="e">
        <f t="shared" si="33"/>
        <v>#REF!</v>
      </c>
      <c r="Y26" s="3"/>
      <c r="Z26" s="83">
        <v>40.375</v>
      </c>
      <c r="AA26" s="83">
        <v>52.25</v>
      </c>
      <c r="AB26" s="83">
        <v>71</v>
      </c>
      <c r="AC26" s="83">
        <v>87.666666666666657</v>
      </c>
      <c r="AD26" s="85">
        <f t="shared" si="34"/>
        <v>251.29166666666666</v>
      </c>
      <c r="AE26" s="3"/>
      <c r="AF26" s="83" t="e">
        <f t="shared" si="27"/>
        <v>#REF!</v>
      </c>
      <c r="AG26" s="83" t="e">
        <f t="shared" si="27"/>
        <v>#REF!</v>
      </c>
      <c r="AH26" s="83" t="e">
        <f t="shared" si="27"/>
        <v>#REF!</v>
      </c>
      <c r="AI26" s="83" t="e">
        <f t="shared" si="27"/>
        <v>#REF!</v>
      </c>
      <c r="AJ26" s="85" t="e">
        <f t="shared" si="27"/>
        <v>#REF!</v>
      </c>
      <c r="AK26" s="3"/>
    </row>
    <row r="27" spans="2:37" collapsed="1" x14ac:dyDescent="0.2">
      <c r="B27" s="63"/>
      <c r="C27" s="63" t="s">
        <v>102</v>
      </c>
      <c r="D27" s="64"/>
      <c r="E27" s="72"/>
      <c r="F27" s="73" t="e">
        <f>SUM(F21:F26)</f>
        <v>#REF!</v>
      </c>
      <c r="G27" s="73" t="e">
        <f t="shared" ref="G27:R27" si="35">SUM(G21:G26)</f>
        <v>#REF!</v>
      </c>
      <c r="H27" s="73" t="e">
        <f t="shared" si="35"/>
        <v>#REF!</v>
      </c>
      <c r="I27" s="73" t="e">
        <f t="shared" si="35"/>
        <v>#REF!</v>
      </c>
      <c r="J27" s="73" t="e">
        <f t="shared" si="35"/>
        <v>#REF!</v>
      </c>
      <c r="K27" s="73" t="e">
        <f t="shared" si="35"/>
        <v>#REF!</v>
      </c>
      <c r="L27" s="73" t="e">
        <f t="shared" si="35"/>
        <v>#REF!</v>
      </c>
      <c r="M27" s="73" t="e">
        <f t="shared" si="35"/>
        <v>#REF!</v>
      </c>
      <c r="N27" s="73" t="e">
        <f t="shared" si="35"/>
        <v>#REF!</v>
      </c>
      <c r="O27" s="73" t="e">
        <f t="shared" si="35"/>
        <v>#REF!</v>
      </c>
      <c r="P27" s="73" t="e">
        <f t="shared" si="35"/>
        <v>#REF!</v>
      </c>
      <c r="Q27" s="73" t="e">
        <f t="shared" si="35"/>
        <v>#REF!</v>
      </c>
      <c r="R27" s="80" t="e">
        <f t="shared" si="35"/>
        <v>#REF!</v>
      </c>
      <c r="S27" s="72"/>
      <c r="T27" s="73" t="e">
        <f>SUM(T21:T26)</f>
        <v>#REF!</v>
      </c>
      <c r="U27" s="73" t="e">
        <f>SUM(U21:U26)</f>
        <v>#REF!</v>
      </c>
      <c r="V27" s="73" t="e">
        <f>SUM(V21:V26)</f>
        <v>#REF!</v>
      </c>
      <c r="W27" s="73" t="e">
        <f>SUM(W21:W26)</f>
        <v>#REF!</v>
      </c>
      <c r="X27" s="80" t="e">
        <f>SUM(X21:X26)</f>
        <v>#REF!</v>
      </c>
      <c r="Y27" s="3"/>
      <c r="Z27" s="73">
        <v>125.16249999999999</v>
      </c>
      <c r="AA27" s="73">
        <v>161.97499999999999</v>
      </c>
      <c r="AB27" s="73">
        <v>220.1</v>
      </c>
      <c r="AC27" s="73">
        <v>271.76666666666665</v>
      </c>
      <c r="AD27" s="80">
        <f>SUM(Z27:AC27)</f>
        <v>779.00416666666661</v>
      </c>
      <c r="AE27" s="3"/>
      <c r="AF27" s="73" t="e">
        <f t="shared" ref="AF27:AJ27" si="36">Z27-T27</f>
        <v>#REF!</v>
      </c>
      <c r="AG27" s="73" t="e">
        <f t="shared" si="36"/>
        <v>#REF!</v>
      </c>
      <c r="AH27" s="73" t="e">
        <f t="shared" si="36"/>
        <v>#REF!</v>
      </c>
      <c r="AI27" s="73" t="e">
        <f t="shared" si="36"/>
        <v>#REF!</v>
      </c>
      <c r="AJ27" s="80" t="e">
        <f t="shared" si="36"/>
        <v>#REF!</v>
      </c>
      <c r="AK27" s="3"/>
    </row>
    <row r="28" spans="2:37" s="4" customFormat="1" x14ac:dyDescent="0.2">
      <c r="B28" s="65"/>
      <c r="C28" s="87" t="s">
        <v>33</v>
      </c>
      <c r="D28" s="88"/>
      <c r="E28" s="65"/>
      <c r="F28" s="89">
        <f t="shared" ref="F28:R28" si="37">IF(ISERROR(1-(F$19+F$27)/F$9),0,(1-(F$19+F$27)/F$9))</f>
        <v>0</v>
      </c>
      <c r="G28" s="89">
        <f t="shared" si="37"/>
        <v>0</v>
      </c>
      <c r="H28" s="89">
        <f t="shared" si="37"/>
        <v>0</v>
      </c>
      <c r="I28" s="89">
        <f t="shared" si="37"/>
        <v>0</v>
      </c>
      <c r="J28" s="89">
        <f t="shared" si="37"/>
        <v>0</v>
      </c>
      <c r="K28" s="89">
        <f t="shared" si="37"/>
        <v>0</v>
      </c>
      <c r="L28" s="89">
        <f t="shared" si="37"/>
        <v>0</v>
      </c>
      <c r="M28" s="89">
        <f t="shared" si="37"/>
        <v>0</v>
      </c>
      <c r="N28" s="89">
        <f t="shared" si="37"/>
        <v>0</v>
      </c>
      <c r="O28" s="89">
        <f t="shared" si="37"/>
        <v>0</v>
      </c>
      <c r="P28" s="89">
        <f t="shared" si="37"/>
        <v>0</v>
      </c>
      <c r="Q28" s="89">
        <f t="shared" si="37"/>
        <v>0</v>
      </c>
      <c r="R28" s="90">
        <f t="shared" si="37"/>
        <v>0</v>
      </c>
      <c r="S28" s="65"/>
      <c r="T28" s="89">
        <f>IF(ISERROR(1-(T$19+T$27)/T$9),0,(1-(T$19+T$27)/T$9))</f>
        <v>0</v>
      </c>
      <c r="U28" s="89">
        <f>IF(ISERROR(1-(U$19+U$27)/U$9),0,(1-(U$19+U$27)/U$9))</f>
        <v>0</v>
      </c>
      <c r="V28" s="89">
        <f>IF(ISERROR(1-(V$19+V$27)/V$9),0,(1-(V$19+V$27)/V$9))</f>
        <v>0</v>
      </c>
      <c r="W28" s="89">
        <f>IF(ISERROR(1-(W$19+W$27)/W$9),0,(1-(W$19+W$27)/W$9))</f>
        <v>0</v>
      </c>
      <c r="X28" s="90">
        <f>IF(ISERROR(1-(X$19+X$27)/X$9),0,(1-(X$19+X$27)/X$9))</f>
        <v>0</v>
      </c>
      <c r="Z28" s="89">
        <v>0.42505927082014794</v>
      </c>
      <c r="AA28" s="89">
        <v>0.50192799035628011</v>
      </c>
      <c r="AB28" s="89">
        <v>0.52936682981896688</v>
      </c>
      <c r="AC28" s="89">
        <v>0.57001073402230595</v>
      </c>
      <c r="AD28" s="90">
        <f>IF(ISERROR(1-(AD$19+AD$27)/AD$9),0,(1-(AD$19+AD$27)/AD$9))</f>
        <v>0.52524399351652384</v>
      </c>
      <c r="AF28" s="89">
        <f t="shared" si="27"/>
        <v>-0.42505927082014794</v>
      </c>
      <c r="AG28" s="89">
        <f t="shared" si="27"/>
        <v>-0.50192799035628011</v>
      </c>
      <c r="AH28" s="89">
        <f t="shared" si="27"/>
        <v>-0.52936682981896688</v>
      </c>
      <c r="AI28" s="89">
        <f t="shared" si="27"/>
        <v>-0.57001073402230595</v>
      </c>
      <c r="AJ28" s="90">
        <f t="shared" si="27"/>
        <v>-0.52524399351652384</v>
      </c>
    </row>
    <row r="29" spans="2:37" x14ac:dyDescent="0.2">
      <c r="B29" s="63"/>
      <c r="C29" s="63"/>
      <c r="D29" s="64"/>
      <c r="E29" s="63"/>
      <c r="F29" s="73"/>
      <c r="G29" s="73"/>
      <c r="H29" s="73"/>
      <c r="I29" s="73"/>
      <c r="J29" s="73"/>
      <c r="K29" s="73"/>
      <c r="L29" s="73"/>
      <c r="M29" s="73"/>
      <c r="N29" s="73"/>
      <c r="O29" s="73"/>
      <c r="P29" s="73"/>
      <c r="Q29" s="73"/>
      <c r="R29" s="80"/>
      <c r="S29" s="63"/>
      <c r="T29" s="73"/>
      <c r="U29" s="73"/>
      <c r="V29" s="73"/>
      <c r="W29" s="73"/>
      <c r="X29" s="80"/>
      <c r="Z29" s="73"/>
      <c r="AA29" s="73"/>
      <c r="AB29" s="73"/>
      <c r="AC29" s="73"/>
      <c r="AD29" s="80"/>
      <c r="AF29" s="73"/>
      <c r="AG29" s="73"/>
      <c r="AH29" s="73"/>
      <c r="AI29" s="73"/>
      <c r="AJ29" s="80"/>
    </row>
    <row r="30" spans="2:37" hidden="1" outlineLevel="1" x14ac:dyDescent="0.2">
      <c r="B30" s="63"/>
      <c r="C30" s="63" t="s">
        <v>80</v>
      </c>
      <c r="D30" s="64"/>
      <c r="E30" s="72"/>
      <c r="F30" s="73" t="e">
        <f>#REF!+#REF!</f>
        <v>#REF!</v>
      </c>
      <c r="G30" s="73" t="e">
        <f>#REF!+#REF!</f>
        <v>#REF!</v>
      </c>
      <c r="H30" s="73" t="e">
        <f>#REF!+#REF!</f>
        <v>#REF!</v>
      </c>
      <c r="I30" s="73" t="e">
        <f>#REF!+#REF!</f>
        <v>#REF!</v>
      </c>
      <c r="J30" s="73" t="e">
        <f>#REF!+#REF!</f>
        <v>#REF!</v>
      </c>
      <c r="K30" s="73" t="e">
        <f>#REF!+#REF!</f>
        <v>#REF!</v>
      </c>
      <c r="L30" s="73" t="e">
        <f>#REF!+#REF!</f>
        <v>#REF!</v>
      </c>
      <c r="M30" s="73" t="e">
        <f>#REF!+#REF!</f>
        <v>#REF!</v>
      </c>
      <c r="N30" s="73" t="e">
        <f>#REF!+#REF!</f>
        <v>#REF!</v>
      </c>
      <c r="O30" s="73" t="e">
        <f>#REF!+#REF!</f>
        <v>#REF!</v>
      </c>
      <c r="P30" s="73" t="e">
        <f>#REF!+#REF!</f>
        <v>#REF!</v>
      </c>
      <c r="Q30" s="73" t="e">
        <f>#REF!+#REF!</f>
        <v>#REF!</v>
      </c>
      <c r="R30" s="80" t="e">
        <f t="shared" ref="R30:R35" si="38">SUM(F30:Q30)</f>
        <v>#REF!</v>
      </c>
      <c r="S30" s="72"/>
      <c r="T30" s="73" t="e">
        <f t="shared" ref="T30:T35" si="39">SUM(F30:H30)/1000</f>
        <v>#REF!</v>
      </c>
      <c r="U30" s="73" t="e">
        <f t="shared" ref="U30:U35" si="40">SUM(I30:K30)/1000</f>
        <v>#REF!</v>
      </c>
      <c r="V30" s="73" t="e">
        <f t="shared" ref="V30:V35" si="41">SUM(L30:N30)/1000</f>
        <v>#REF!</v>
      </c>
      <c r="W30" s="73" t="e">
        <f t="shared" ref="W30:W35" si="42">SUM(O30:Q30)/1000</f>
        <v>#REF!</v>
      </c>
      <c r="X30" s="80" t="e">
        <f t="shared" ref="X30:X35" si="43">SUM(T30:W30)</f>
        <v>#REF!</v>
      </c>
      <c r="Y30" s="3"/>
      <c r="Z30" s="73">
        <v>5</v>
      </c>
      <c r="AA30" s="73">
        <v>15</v>
      </c>
      <c r="AB30" s="73">
        <v>25</v>
      </c>
      <c r="AC30" s="73">
        <v>30</v>
      </c>
      <c r="AD30" s="80">
        <f t="shared" ref="AD30:AD35" si="44">SUM(Z30:AC30)</f>
        <v>75</v>
      </c>
      <c r="AE30" s="3"/>
      <c r="AF30" s="73"/>
      <c r="AG30" s="73"/>
      <c r="AH30" s="73"/>
      <c r="AI30" s="73"/>
      <c r="AJ30" s="80">
        <f t="shared" ref="AJ30:AJ35" si="45">SUM(AF30:AI30)</f>
        <v>0</v>
      </c>
      <c r="AK30" s="3"/>
    </row>
    <row r="31" spans="2:37" hidden="1" outlineLevel="1" x14ac:dyDescent="0.2">
      <c r="B31" s="63"/>
      <c r="C31" s="63" t="s">
        <v>27</v>
      </c>
      <c r="D31" s="64"/>
      <c r="E31" s="72"/>
      <c r="F31" s="73" t="e">
        <f>#REF!+#REF!</f>
        <v>#REF!</v>
      </c>
      <c r="G31" s="73" t="e">
        <f>#REF!+#REF!</f>
        <v>#REF!</v>
      </c>
      <c r="H31" s="73" t="e">
        <f>#REF!+#REF!</f>
        <v>#REF!</v>
      </c>
      <c r="I31" s="73" t="e">
        <f>#REF!+#REF!</f>
        <v>#REF!</v>
      </c>
      <c r="J31" s="73" t="e">
        <f>#REF!+#REF!</f>
        <v>#REF!</v>
      </c>
      <c r="K31" s="73" t="e">
        <f>#REF!+#REF!</f>
        <v>#REF!</v>
      </c>
      <c r="L31" s="73" t="e">
        <f>#REF!+#REF!</f>
        <v>#REF!</v>
      </c>
      <c r="M31" s="73" t="e">
        <f>#REF!+#REF!</f>
        <v>#REF!</v>
      </c>
      <c r="N31" s="73" t="e">
        <f>#REF!+#REF!</f>
        <v>#REF!</v>
      </c>
      <c r="O31" s="73" t="e">
        <f>#REF!+#REF!</f>
        <v>#REF!</v>
      </c>
      <c r="P31" s="73" t="e">
        <f>#REF!+#REF!</f>
        <v>#REF!</v>
      </c>
      <c r="Q31" s="73" t="e">
        <f>#REF!+#REF!</f>
        <v>#REF!</v>
      </c>
      <c r="R31" s="80" t="e">
        <f t="shared" si="38"/>
        <v>#REF!</v>
      </c>
      <c r="S31" s="72"/>
      <c r="T31" s="73" t="e">
        <f t="shared" si="39"/>
        <v>#REF!</v>
      </c>
      <c r="U31" s="73" t="e">
        <f t="shared" si="40"/>
        <v>#REF!</v>
      </c>
      <c r="V31" s="73" t="e">
        <f t="shared" si="41"/>
        <v>#REF!</v>
      </c>
      <c r="W31" s="73" t="e">
        <f t="shared" si="42"/>
        <v>#REF!</v>
      </c>
      <c r="X31" s="80" t="e">
        <f t="shared" si="43"/>
        <v>#REF!</v>
      </c>
      <c r="Y31" s="3"/>
      <c r="Z31" s="73">
        <v>0</v>
      </c>
      <c r="AA31" s="73">
        <v>0</v>
      </c>
      <c r="AB31" s="73">
        <v>0</v>
      </c>
      <c r="AC31" s="73">
        <v>0</v>
      </c>
      <c r="AD31" s="80">
        <f t="shared" si="44"/>
        <v>0</v>
      </c>
      <c r="AE31" s="3"/>
      <c r="AF31" s="73"/>
      <c r="AG31" s="73"/>
      <c r="AH31" s="73"/>
      <c r="AI31" s="73"/>
      <c r="AJ31" s="80">
        <f t="shared" si="45"/>
        <v>0</v>
      </c>
      <c r="AK31" s="3"/>
    </row>
    <row r="32" spans="2:37" hidden="1" outlineLevel="1" x14ac:dyDescent="0.2">
      <c r="B32" s="63"/>
      <c r="C32" s="63" t="s">
        <v>28</v>
      </c>
      <c r="D32" s="64"/>
      <c r="E32" s="72"/>
      <c r="F32" s="73" t="e">
        <f>#REF!+#REF!</f>
        <v>#REF!</v>
      </c>
      <c r="G32" s="73" t="e">
        <f>#REF!+#REF!</f>
        <v>#REF!</v>
      </c>
      <c r="H32" s="73" t="e">
        <f>#REF!+#REF!</f>
        <v>#REF!</v>
      </c>
      <c r="I32" s="73" t="e">
        <f>#REF!+#REF!</f>
        <v>#REF!</v>
      </c>
      <c r="J32" s="73" t="e">
        <f>#REF!+#REF!</f>
        <v>#REF!</v>
      </c>
      <c r="K32" s="73" t="e">
        <f>#REF!+#REF!</f>
        <v>#REF!</v>
      </c>
      <c r="L32" s="73" t="e">
        <f>#REF!+#REF!</f>
        <v>#REF!</v>
      </c>
      <c r="M32" s="73" t="e">
        <f>#REF!+#REF!</f>
        <v>#REF!</v>
      </c>
      <c r="N32" s="73" t="e">
        <f>#REF!+#REF!</f>
        <v>#REF!</v>
      </c>
      <c r="O32" s="73" t="e">
        <f>#REF!+#REF!</f>
        <v>#REF!</v>
      </c>
      <c r="P32" s="73" t="e">
        <f>#REF!+#REF!</f>
        <v>#REF!</v>
      </c>
      <c r="Q32" s="73" t="e">
        <f>#REF!+#REF!</f>
        <v>#REF!</v>
      </c>
      <c r="R32" s="80" t="e">
        <f t="shared" si="38"/>
        <v>#REF!</v>
      </c>
      <c r="S32" s="72"/>
      <c r="T32" s="73" t="e">
        <f t="shared" si="39"/>
        <v>#REF!</v>
      </c>
      <c r="U32" s="73" t="e">
        <f t="shared" si="40"/>
        <v>#REF!</v>
      </c>
      <c r="V32" s="73" t="e">
        <f t="shared" si="41"/>
        <v>#REF!</v>
      </c>
      <c r="W32" s="73" t="e">
        <f t="shared" si="42"/>
        <v>#REF!</v>
      </c>
      <c r="X32" s="80" t="e">
        <f t="shared" si="43"/>
        <v>#REF!</v>
      </c>
      <c r="Y32" s="3"/>
      <c r="Z32" s="73">
        <v>0</v>
      </c>
      <c r="AA32" s="73">
        <v>0</v>
      </c>
      <c r="AB32" s="73">
        <v>0</v>
      </c>
      <c r="AC32" s="73">
        <v>0</v>
      </c>
      <c r="AD32" s="80">
        <f t="shared" si="44"/>
        <v>0</v>
      </c>
      <c r="AE32" s="3"/>
      <c r="AF32" s="73"/>
      <c r="AG32" s="73"/>
      <c r="AH32" s="73"/>
      <c r="AI32" s="73"/>
      <c r="AJ32" s="80">
        <f t="shared" si="45"/>
        <v>0</v>
      </c>
      <c r="AK32" s="3"/>
    </row>
    <row r="33" spans="2:38" hidden="1" outlineLevel="1" x14ac:dyDescent="0.2">
      <c r="B33" s="63"/>
      <c r="C33" s="63" t="s">
        <v>29</v>
      </c>
      <c r="D33" s="64"/>
      <c r="E33" s="72"/>
      <c r="F33" s="73" t="e">
        <f>#REF!+#REF!</f>
        <v>#REF!</v>
      </c>
      <c r="G33" s="73" t="e">
        <f>#REF!+#REF!</f>
        <v>#REF!</v>
      </c>
      <c r="H33" s="73" t="e">
        <f>#REF!+#REF!</f>
        <v>#REF!</v>
      </c>
      <c r="I33" s="73" t="e">
        <f>#REF!+#REF!</f>
        <v>#REF!</v>
      </c>
      <c r="J33" s="73" t="e">
        <f>#REF!+#REF!</f>
        <v>#REF!</v>
      </c>
      <c r="K33" s="73" t="e">
        <f>#REF!+#REF!</f>
        <v>#REF!</v>
      </c>
      <c r="L33" s="73" t="e">
        <f>#REF!+#REF!</f>
        <v>#REF!</v>
      </c>
      <c r="M33" s="73" t="e">
        <f>#REF!+#REF!</f>
        <v>#REF!</v>
      </c>
      <c r="N33" s="73" t="e">
        <f>#REF!+#REF!</f>
        <v>#REF!</v>
      </c>
      <c r="O33" s="73" t="e">
        <f>#REF!+#REF!</f>
        <v>#REF!</v>
      </c>
      <c r="P33" s="73" t="e">
        <f>#REF!+#REF!</f>
        <v>#REF!</v>
      </c>
      <c r="Q33" s="73" t="e">
        <f>#REF!+#REF!</f>
        <v>#REF!</v>
      </c>
      <c r="R33" s="80" t="e">
        <f t="shared" si="38"/>
        <v>#REF!</v>
      </c>
      <c r="S33" s="72"/>
      <c r="T33" s="73" t="e">
        <f t="shared" si="39"/>
        <v>#REF!</v>
      </c>
      <c r="U33" s="73" t="e">
        <f t="shared" si="40"/>
        <v>#REF!</v>
      </c>
      <c r="V33" s="73" t="e">
        <f t="shared" si="41"/>
        <v>#REF!</v>
      </c>
      <c r="W33" s="73" t="e">
        <f t="shared" si="42"/>
        <v>#REF!</v>
      </c>
      <c r="X33" s="80" t="e">
        <f t="shared" si="43"/>
        <v>#REF!</v>
      </c>
      <c r="Y33" s="3"/>
      <c r="Z33" s="73">
        <v>0</v>
      </c>
      <c r="AA33" s="73">
        <v>0</v>
      </c>
      <c r="AB33" s="73">
        <v>0</v>
      </c>
      <c r="AC33" s="73">
        <v>0</v>
      </c>
      <c r="AD33" s="80">
        <f t="shared" si="44"/>
        <v>0</v>
      </c>
      <c r="AE33" s="3"/>
      <c r="AF33" s="73"/>
      <c r="AG33" s="73"/>
      <c r="AH33" s="73"/>
      <c r="AI33" s="73"/>
      <c r="AJ33" s="80">
        <f t="shared" si="45"/>
        <v>0</v>
      </c>
      <c r="AK33" s="3"/>
    </row>
    <row r="34" spans="2:38" hidden="1" outlineLevel="1" x14ac:dyDescent="0.2">
      <c r="B34" s="63"/>
      <c r="C34" s="63" t="s">
        <v>30</v>
      </c>
      <c r="D34" s="64"/>
      <c r="E34" s="72"/>
      <c r="F34" s="73" t="e">
        <f>#REF!+#REF!</f>
        <v>#REF!</v>
      </c>
      <c r="G34" s="73" t="e">
        <f>#REF!+#REF!</f>
        <v>#REF!</v>
      </c>
      <c r="H34" s="73" t="e">
        <f>#REF!+#REF!</f>
        <v>#REF!</v>
      </c>
      <c r="I34" s="73" t="e">
        <f>#REF!+#REF!</f>
        <v>#REF!</v>
      </c>
      <c r="J34" s="73" t="e">
        <f>#REF!+#REF!</f>
        <v>#REF!</v>
      </c>
      <c r="K34" s="73" t="e">
        <f>#REF!+#REF!</f>
        <v>#REF!</v>
      </c>
      <c r="L34" s="73" t="e">
        <f>#REF!+#REF!</f>
        <v>#REF!</v>
      </c>
      <c r="M34" s="73" t="e">
        <f>#REF!+#REF!</f>
        <v>#REF!</v>
      </c>
      <c r="N34" s="73" t="e">
        <f>#REF!+#REF!</f>
        <v>#REF!</v>
      </c>
      <c r="O34" s="73" t="e">
        <f>#REF!+#REF!</f>
        <v>#REF!</v>
      </c>
      <c r="P34" s="73" t="e">
        <f>#REF!+#REF!</f>
        <v>#REF!</v>
      </c>
      <c r="Q34" s="73" t="e">
        <f>#REF!+#REF!</f>
        <v>#REF!</v>
      </c>
      <c r="R34" s="80" t="e">
        <f t="shared" si="38"/>
        <v>#REF!</v>
      </c>
      <c r="S34" s="72"/>
      <c r="T34" s="73" t="e">
        <f t="shared" si="39"/>
        <v>#REF!</v>
      </c>
      <c r="U34" s="73" t="e">
        <f t="shared" si="40"/>
        <v>#REF!</v>
      </c>
      <c r="V34" s="73" t="e">
        <f t="shared" si="41"/>
        <v>#REF!</v>
      </c>
      <c r="W34" s="73" t="e">
        <f t="shared" si="42"/>
        <v>#REF!</v>
      </c>
      <c r="X34" s="80" t="e">
        <f t="shared" si="43"/>
        <v>#REF!</v>
      </c>
      <c r="Y34" s="3"/>
      <c r="Z34" s="73">
        <v>0.25</v>
      </c>
      <c r="AA34" s="73">
        <v>0.75</v>
      </c>
      <c r="AB34" s="73">
        <v>1.25</v>
      </c>
      <c r="AC34" s="73">
        <v>1.5</v>
      </c>
      <c r="AD34" s="80">
        <f t="shared" si="44"/>
        <v>3.75</v>
      </c>
      <c r="AE34" s="3"/>
      <c r="AF34" s="73"/>
      <c r="AG34" s="73"/>
      <c r="AH34" s="73"/>
      <c r="AI34" s="73"/>
      <c r="AJ34" s="80">
        <f t="shared" si="45"/>
        <v>0</v>
      </c>
      <c r="AK34" s="3"/>
    </row>
    <row r="35" spans="2:38" hidden="1" outlineLevel="1" x14ac:dyDescent="0.2">
      <c r="B35" s="63"/>
      <c r="C35" s="63" t="s">
        <v>31</v>
      </c>
      <c r="D35" s="86">
        <v>0.65</v>
      </c>
      <c r="E35" s="72"/>
      <c r="F35" s="83" t="e">
        <f>#REF!+#REF!</f>
        <v>#REF!</v>
      </c>
      <c r="G35" s="83" t="e">
        <f>#REF!+#REF!</f>
        <v>#REF!</v>
      </c>
      <c r="H35" s="83" t="e">
        <f>#REF!+#REF!</f>
        <v>#REF!</v>
      </c>
      <c r="I35" s="83" t="e">
        <f>#REF!+#REF!</f>
        <v>#REF!</v>
      </c>
      <c r="J35" s="83" t="e">
        <f>#REF!+#REF!</f>
        <v>#REF!</v>
      </c>
      <c r="K35" s="83" t="e">
        <f>#REF!+#REF!</f>
        <v>#REF!</v>
      </c>
      <c r="L35" s="83" t="e">
        <f>#REF!+#REF!</f>
        <v>#REF!</v>
      </c>
      <c r="M35" s="83" t="e">
        <f>#REF!+#REF!</f>
        <v>#REF!</v>
      </c>
      <c r="N35" s="83" t="e">
        <f>#REF!+#REF!</f>
        <v>#REF!</v>
      </c>
      <c r="O35" s="83" t="e">
        <f>#REF!+#REF!</f>
        <v>#REF!</v>
      </c>
      <c r="P35" s="83" t="e">
        <f>#REF!+#REF!</f>
        <v>#REF!</v>
      </c>
      <c r="Q35" s="83" t="e">
        <f>#REF!+#REF!</f>
        <v>#REF!</v>
      </c>
      <c r="R35" s="85" t="e">
        <f t="shared" si="38"/>
        <v>#REF!</v>
      </c>
      <c r="S35" s="72"/>
      <c r="T35" s="83" t="e">
        <f t="shared" si="39"/>
        <v>#REF!</v>
      </c>
      <c r="U35" s="83" t="e">
        <f t="shared" si="40"/>
        <v>#REF!</v>
      </c>
      <c r="V35" s="83" t="e">
        <f t="shared" si="41"/>
        <v>#REF!</v>
      </c>
      <c r="W35" s="83" t="e">
        <f t="shared" si="42"/>
        <v>#REF!</v>
      </c>
      <c r="X35" s="85" t="e">
        <f t="shared" si="43"/>
        <v>#REF!</v>
      </c>
      <c r="Y35" s="3"/>
      <c r="Z35" s="83">
        <v>2.5</v>
      </c>
      <c r="AA35" s="83">
        <v>7.5</v>
      </c>
      <c r="AB35" s="83">
        <v>12.5</v>
      </c>
      <c r="AC35" s="83">
        <v>15</v>
      </c>
      <c r="AD35" s="85">
        <f t="shared" si="44"/>
        <v>37.5</v>
      </c>
      <c r="AE35" s="3"/>
      <c r="AF35" s="83"/>
      <c r="AG35" s="83"/>
      <c r="AH35" s="83"/>
      <c r="AI35" s="83"/>
      <c r="AJ35" s="85">
        <f t="shared" si="45"/>
        <v>0</v>
      </c>
      <c r="AK35" s="3"/>
    </row>
    <row r="36" spans="2:38" collapsed="1" x14ac:dyDescent="0.2">
      <c r="B36" s="63"/>
      <c r="C36" s="63" t="s">
        <v>4</v>
      </c>
      <c r="D36" s="64"/>
      <c r="E36" s="72"/>
      <c r="F36" s="73" t="e">
        <f t="shared" ref="F36:R36" si="46">SUM(F30:F35)</f>
        <v>#REF!</v>
      </c>
      <c r="G36" s="73" t="e">
        <f t="shared" si="46"/>
        <v>#REF!</v>
      </c>
      <c r="H36" s="73" t="e">
        <f t="shared" si="46"/>
        <v>#REF!</v>
      </c>
      <c r="I36" s="73" t="e">
        <f t="shared" si="46"/>
        <v>#REF!</v>
      </c>
      <c r="J36" s="73" t="e">
        <f t="shared" si="46"/>
        <v>#REF!</v>
      </c>
      <c r="K36" s="73" t="e">
        <f t="shared" si="46"/>
        <v>#REF!</v>
      </c>
      <c r="L36" s="73" t="e">
        <f>SUM(L30:L35)</f>
        <v>#REF!</v>
      </c>
      <c r="M36" s="73" t="e">
        <f t="shared" si="46"/>
        <v>#REF!</v>
      </c>
      <c r="N36" s="73" t="e">
        <f t="shared" si="46"/>
        <v>#REF!</v>
      </c>
      <c r="O36" s="73" t="e">
        <f t="shared" si="46"/>
        <v>#REF!</v>
      </c>
      <c r="P36" s="73" t="e">
        <f t="shared" si="46"/>
        <v>#REF!</v>
      </c>
      <c r="Q36" s="73" t="e">
        <f t="shared" si="46"/>
        <v>#REF!</v>
      </c>
      <c r="R36" s="80" t="e">
        <f t="shared" si="46"/>
        <v>#REF!</v>
      </c>
      <c r="S36" s="72"/>
      <c r="T36" s="73" t="e">
        <f>SUM(T30:T35)</f>
        <v>#REF!</v>
      </c>
      <c r="U36" s="73" t="e">
        <f>SUM(U30:U35)</f>
        <v>#REF!</v>
      </c>
      <c r="V36" s="73" t="e">
        <f>SUM(V30:V35)</f>
        <v>#REF!</v>
      </c>
      <c r="W36" s="73" t="e">
        <f>SUM(W30:W35)</f>
        <v>#REF!</v>
      </c>
      <c r="X36" s="80" t="e">
        <f>SUM(X30:X35)</f>
        <v>#REF!</v>
      </c>
      <c r="Y36" s="3"/>
      <c r="Z36" s="73">
        <v>7.75</v>
      </c>
      <c r="AA36" s="73">
        <v>23.25</v>
      </c>
      <c r="AB36" s="73">
        <v>38.75</v>
      </c>
      <c r="AC36" s="73">
        <v>46.5</v>
      </c>
      <c r="AD36" s="80">
        <f>SUM(AD30:AD35)</f>
        <v>116.25</v>
      </c>
      <c r="AE36" s="3"/>
      <c r="AF36" s="73" t="e">
        <f t="shared" ref="AF36:AJ36" si="47">Z36-T36</f>
        <v>#REF!</v>
      </c>
      <c r="AG36" s="73" t="e">
        <f t="shared" si="47"/>
        <v>#REF!</v>
      </c>
      <c r="AH36" s="73" t="e">
        <f t="shared" si="47"/>
        <v>#REF!</v>
      </c>
      <c r="AI36" s="73" t="e">
        <f t="shared" si="47"/>
        <v>#REF!</v>
      </c>
      <c r="AJ36" s="80" t="e">
        <f t="shared" si="47"/>
        <v>#REF!</v>
      </c>
      <c r="AK36" s="3"/>
    </row>
    <row r="37" spans="2:38" hidden="1" x14ac:dyDescent="0.2">
      <c r="B37" s="63"/>
      <c r="C37" s="63"/>
      <c r="D37" s="64"/>
      <c r="E37" s="72"/>
      <c r="F37" s="73"/>
      <c r="G37" s="73"/>
      <c r="H37" s="73"/>
      <c r="I37" s="73"/>
      <c r="J37" s="73"/>
      <c r="K37" s="73"/>
      <c r="L37" s="73"/>
      <c r="M37" s="73"/>
      <c r="N37" s="73"/>
      <c r="O37" s="73"/>
      <c r="P37" s="73"/>
      <c r="Q37" s="73"/>
      <c r="R37" s="80"/>
      <c r="S37" s="72"/>
      <c r="T37" s="73"/>
      <c r="U37" s="73"/>
      <c r="V37" s="73"/>
      <c r="W37" s="73"/>
      <c r="X37" s="80"/>
      <c r="Y37" s="3"/>
      <c r="Z37" s="73"/>
      <c r="AA37" s="73"/>
      <c r="AB37" s="73"/>
      <c r="AC37" s="73"/>
      <c r="AD37" s="80"/>
      <c r="AE37" s="3"/>
      <c r="AF37" s="73"/>
      <c r="AG37" s="73"/>
      <c r="AH37" s="73"/>
      <c r="AI37" s="73"/>
      <c r="AJ37" s="80"/>
      <c r="AK37" s="3"/>
    </row>
    <row r="38" spans="2:38" s="4" customFormat="1" x14ac:dyDescent="0.2">
      <c r="B38" s="65"/>
      <c r="C38" s="65" t="s">
        <v>20</v>
      </c>
      <c r="D38" s="66"/>
      <c r="E38" s="92"/>
      <c r="F38" s="75" t="e">
        <f>SUM(F19,F27,F36)</f>
        <v>#REF!</v>
      </c>
      <c r="G38" s="75" t="e">
        <f t="shared" ref="G38:R38" si="48">SUM(G19,G27,G36)</f>
        <v>#REF!</v>
      </c>
      <c r="H38" s="75" t="e">
        <f t="shared" si="48"/>
        <v>#REF!</v>
      </c>
      <c r="I38" s="75" t="e">
        <f t="shared" si="48"/>
        <v>#REF!</v>
      </c>
      <c r="J38" s="75" t="e">
        <f t="shared" si="48"/>
        <v>#REF!</v>
      </c>
      <c r="K38" s="75" t="e">
        <f t="shared" si="48"/>
        <v>#REF!</v>
      </c>
      <c r="L38" s="75" t="e">
        <f>SUM(L19,L27,L36)</f>
        <v>#REF!</v>
      </c>
      <c r="M38" s="75" t="e">
        <f t="shared" si="48"/>
        <v>#REF!</v>
      </c>
      <c r="N38" s="75" t="e">
        <f t="shared" si="48"/>
        <v>#REF!</v>
      </c>
      <c r="O38" s="75" t="e">
        <f t="shared" si="48"/>
        <v>#REF!</v>
      </c>
      <c r="P38" s="75" t="e">
        <f t="shared" si="48"/>
        <v>#REF!</v>
      </c>
      <c r="Q38" s="75" t="e">
        <f t="shared" si="48"/>
        <v>#REF!</v>
      </c>
      <c r="R38" s="76" t="e">
        <f t="shared" si="48"/>
        <v>#REF!</v>
      </c>
      <c r="S38" s="92"/>
      <c r="T38" s="75" t="e">
        <f>SUM(T19,T27,T36)</f>
        <v>#REF!</v>
      </c>
      <c r="U38" s="75" t="e">
        <f>SUM(U19,U27,U36)</f>
        <v>#REF!</v>
      </c>
      <c r="V38" s="75" t="e">
        <f>SUM(V19,V27,V36)</f>
        <v>#REF!</v>
      </c>
      <c r="W38" s="75" t="e">
        <f>SUM(W19,W27,W36)</f>
        <v>#REF!</v>
      </c>
      <c r="X38" s="76" t="e">
        <f>SUM(X19,X27,X36)</f>
        <v>#REF!</v>
      </c>
      <c r="Y38" s="25"/>
      <c r="Z38" s="75">
        <v>393.5795151119645</v>
      </c>
      <c r="AA38" s="75">
        <v>516.82711333876011</v>
      </c>
      <c r="AB38" s="75">
        <v>698.47342201591039</v>
      </c>
      <c r="AC38" s="75">
        <v>858.68801851912667</v>
      </c>
      <c r="AD38" s="76">
        <f>SUM(AD19,AD27,AD36)</f>
        <v>2467.5680689857618</v>
      </c>
      <c r="AE38" s="25"/>
      <c r="AF38" s="75" t="e">
        <f t="shared" ref="AF38:AJ38" si="49">T38-Z38</f>
        <v>#REF!</v>
      </c>
      <c r="AG38" s="75" t="e">
        <f t="shared" si="49"/>
        <v>#REF!</v>
      </c>
      <c r="AH38" s="75" t="e">
        <f t="shared" si="49"/>
        <v>#REF!</v>
      </c>
      <c r="AI38" s="75" t="e">
        <f t="shared" si="49"/>
        <v>#REF!</v>
      </c>
      <c r="AJ38" s="76" t="e">
        <f t="shared" si="49"/>
        <v>#REF!</v>
      </c>
      <c r="AK38" s="25"/>
      <c r="AL38" s="25"/>
    </row>
    <row r="39" spans="2:38" x14ac:dyDescent="0.2">
      <c r="B39" s="63"/>
      <c r="C39" s="63"/>
      <c r="D39" s="64"/>
      <c r="E39" s="72"/>
      <c r="F39" s="73"/>
      <c r="G39" s="73"/>
      <c r="H39" s="73"/>
      <c r="I39" s="73"/>
      <c r="J39" s="73"/>
      <c r="K39" s="73"/>
      <c r="L39" s="73"/>
      <c r="M39" s="73"/>
      <c r="N39" s="73"/>
      <c r="O39" s="73"/>
      <c r="P39" s="73"/>
      <c r="Q39" s="73"/>
      <c r="R39" s="80"/>
      <c r="S39" s="72"/>
      <c r="T39" s="73"/>
      <c r="U39" s="73"/>
      <c r="V39" s="73"/>
      <c r="W39" s="73"/>
      <c r="X39" s="80"/>
      <c r="Y39" s="3"/>
      <c r="Z39" s="73"/>
      <c r="AA39" s="73"/>
      <c r="AB39" s="73"/>
      <c r="AC39" s="73"/>
      <c r="AD39" s="80"/>
      <c r="AE39" s="3"/>
      <c r="AF39" s="73"/>
      <c r="AG39" s="73"/>
      <c r="AH39" s="73"/>
      <c r="AI39" s="73"/>
      <c r="AJ39" s="80"/>
      <c r="AK39" s="3"/>
    </row>
    <row r="40" spans="2:38" s="4" customFormat="1" ht="15" thickBot="1" x14ac:dyDescent="0.25">
      <c r="B40" s="65"/>
      <c r="C40" s="65" t="s">
        <v>36</v>
      </c>
      <c r="D40" s="66"/>
      <c r="E40" s="72"/>
      <c r="F40" s="93" t="e">
        <f>F12-F38</f>
        <v>#REF!</v>
      </c>
      <c r="G40" s="93" t="e">
        <f t="shared" ref="G40:R40" si="50">G12-G38</f>
        <v>#REF!</v>
      </c>
      <c r="H40" s="93" t="e">
        <f t="shared" si="50"/>
        <v>#REF!</v>
      </c>
      <c r="I40" s="93" t="e">
        <f t="shared" si="50"/>
        <v>#REF!</v>
      </c>
      <c r="J40" s="93" t="e">
        <f t="shared" si="50"/>
        <v>#REF!</v>
      </c>
      <c r="K40" s="93" t="e">
        <f t="shared" si="50"/>
        <v>#REF!</v>
      </c>
      <c r="L40" s="93" t="e">
        <f>L12-L38</f>
        <v>#REF!</v>
      </c>
      <c r="M40" s="93" t="e">
        <f t="shared" si="50"/>
        <v>#REF!</v>
      </c>
      <c r="N40" s="93" t="e">
        <f t="shared" si="50"/>
        <v>#REF!</v>
      </c>
      <c r="O40" s="93" t="e">
        <f t="shared" si="50"/>
        <v>#REF!</v>
      </c>
      <c r="P40" s="93" t="e">
        <f t="shared" si="50"/>
        <v>#REF!</v>
      </c>
      <c r="Q40" s="93" t="e">
        <f t="shared" si="50"/>
        <v>#REF!</v>
      </c>
      <c r="R40" s="94" t="e">
        <f t="shared" si="50"/>
        <v>#REF!</v>
      </c>
      <c r="S40" s="72"/>
      <c r="T40" s="93" t="e">
        <f>T12-T38</f>
        <v>#REF!</v>
      </c>
      <c r="U40" s="93" t="e">
        <f>U12-U38</f>
        <v>#REF!</v>
      </c>
      <c r="V40" s="93" t="e">
        <f>V12-V38</f>
        <v>#REF!</v>
      </c>
      <c r="W40" s="93" t="e">
        <f>W12-W38</f>
        <v>#REF!</v>
      </c>
      <c r="X40" s="94" t="e">
        <f>X12-X38</f>
        <v>#REF!</v>
      </c>
      <c r="Y40" s="3"/>
      <c r="Z40" s="93">
        <v>277.49751166668614</v>
      </c>
      <c r="AA40" s="93">
        <v>474.14829540148401</v>
      </c>
      <c r="AB40" s="93">
        <v>703.30499866391972</v>
      </c>
      <c r="AC40" s="93">
        <v>1030.1684781015576</v>
      </c>
      <c r="AD40" s="94">
        <f>AD12-AD38</f>
        <v>2485.1192838336474</v>
      </c>
      <c r="AE40" s="3"/>
      <c r="AF40" s="93" t="e">
        <f t="shared" ref="AF40:AJ41" si="51">T40-Z40</f>
        <v>#REF!</v>
      </c>
      <c r="AG40" s="93" t="e">
        <f t="shared" si="51"/>
        <v>#REF!</v>
      </c>
      <c r="AH40" s="93" t="e">
        <f t="shared" si="51"/>
        <v>#REF!</v>
      </c>
      <c r="AI40" s="93" t="e">
        <f t="shared" si="51"/>
        <v>#REF!</v>
      </c>
      <c r="AJ40" s="94" t="e">
        <f t="shared" si="51"/>
        <v>#REF!</v>
      </c>
      <c r="AK40" s="3"/>
    </row>
    <row r="41" spans="2:38" s="4" customFormat="1" ht="15" thickTop="1" x14ac:dyDescent="0.2">
      <c r="B41" s="65"/>
      <c r="C41" s="65" t="s">
        <v>37</v>
      </c>
      <c r="D41" s="66"/>
      <c r="E41" s="65"/>
      <c r="F41" s="89">
        <f t="shared" ref="F41:R41" si="52">IF(ISERR(F40/F12),0,F40/F12)</f>
        <v>0</v>
      </c>
      <c r="G41" s="89">
        <f t="shared" si="52"/>
        <v>0</v>
      </c>
      <c r="H41" s="89">
        <f t="shared" si="52"/>
        <v>0</v>
      </c>
      <c r="I41" s="89">
        <f t="shared" si="52"/>
        <v>0</v>
      </c>
      <c r="J41" s="89">
        <f t="shared" si="52"/>
        <v>0</v>
      </c>
      <c r="K41" s="89">
        <f t="shared" si="52"/>
        <v>0</v>
      </c>
      <c r="L41" s="89">
        <f t="shared" si="52"/>
        <v>0</v>
      </c>
      <c r="M41" s="89">
        <f t="shared" si="52"/>
        <v>0</v>
      </c>
      <c r="N41" s="89">
        <f t="shared" si="52"/>
        <v>0</v>
      </c>
      <c r="O41" s="89">
        <f t="shared" si="52"/>
        <v>0</v>
      </c>
      <c r="P41" s="89">
        <f t="shared" si="52"/>
        <v>0</v>
      </c>
      <c r="Q41" s="89">
        <f t="shared" si="52"/>
        <v>0</v>
      </c>
      <c r="R41" s="90">
        <f t="shared" si="52"/>
        <v>0</v>
      </c>
      <c r="S41" s="65"/>
      <c r="T41" s="89">
        <f>IF(ISERR(T40/T12),0,T40/T12)</f>
        <v>0</v>
      </c>
      <c r="U41" s="89">
        <f>IF(ISERR(U40/U12),0,U40/U12)</f>
        <v>0</v>
      </c>
      <c r="V41" s="89">
        <f>IF(ISERR(V40/V12),0,V40/V12)</f>
        <v>0</v>
      </c>
      <c r="W41" s="89">
        <f>IF(ISERR(W40/W12),0,W40/W12)</f>
        <v>0</v>
      </c>
      <c r="X41" s="90">
        <f>IF(ISERR(X40/X12),0,X40/X12)</f>
        <v>0</v>
      </c>
      <c r="Z41" s="89">
        <v>0.41351067104583877</v>
      </c>
      <c r="AA41" s="89">
        <v>0.47846625780980245</v>
      </c>
      <c r="AB41" s="89">
        <v>0.50172337388589061</v>
      </c>
      <c r="AC41" s="89">
        <v>0.54539266479195836</v>
      </c>
      <c r="AD41" s="90">
        <f>IF(ISERR(AD40/AD12),0,AD40/AD12)</f>
        <v>0.50177188802740536</v>
      </c>
      <c r="AF41" s="89">
        <f t="shared" si="51"/>
        <v>-0.41351067104583877</v>
      </c>
      <c r="AG41" s="89">
        <f t="shared" si="51"/>
        <v>-0.47846625780980245</v>
      </c>
      <c r="AH41" s="89">
        <f t="shared" si="51"/>
        <v>-0.50172337388589061</v>
      </c>
      <c r="AI41" s="89">
        <f t="shared" si="51"/>
        <v>-0.54539266479195836</v>
      </c>
      <c r="AJ41" s="90">
        <f t="shared" si="51"/>
        <v>-0.50177188802740536</v>
      </c>
      <c r="AL41" s="25"/>
    </row>
    <row r="42" spans="2:38" x14ac:dyDescent="0.2">
      <c r="B42" s="63"/>
      <c r="C42" s="63"/>
      <c r="D42" s="64"/>
      <c r="E42" s="63"/>
      <c r="F42" s="73"/>
      <c r="G42" s="63"/>
      <c r="H42" s="63"/>
      <c r="I42" s="63"/>
      <c r="J42" s="63"/>
      <c r="K42" s="63"/>
      <c r="L42" s="63"/>
      <c r="M42" s="63"/>
      <c r="N42" s="63"/>
      <c r="O42" s="63"/>
      <c r="P42" s="63"/>
      <c r="Q42" s="63"/>
      <c r="R42" s="71"/>
      <c r="S42" s="63"/>
      <c r="T42" s="63"/>
      <c r="U42" s="63"/>
      <c r="V42" s="63"/>
      <c r="W42" s="63"/>
      <c r="X42" s="71"/>
      <c r="Z42" s="63"/>
      <c r="AA42" s="63"/>
      <c r="AB42" s="63"/>
      <c r="AC42" s="63"/>
      <c r="AD42" s="71"/>
      <c r="AF42" s="63"/>
      <c r="AG42" s="63"/>
      <c r="AH42" s="63"/>
      <c r="AI42" s="63"/>
      <c r="AJ42" s="71"/>
    </row>
    <row r="43" spans="2:38" x14ac:dyDescent="0.2">
      <c r="B43" s="70" t="s">
        <v>101</v>
      </c>
      <c r="C43" s="63"/>
      <c r="D43" s="64"/>
      <c r="E43" s="63"/>
      <c r="F43" s="73"/>
      <c r="G43" s="73"/>
      <c r="H43" s="73"/>
      <c r="I43" s="73"/>
      <c r="J43" s="73"/>
      <c r="K43" s="73"/>
      <c r="L43" s="73"/>
      <c r="M43" s="73"/>
      <c r="N43" s="73"/>
      <c r="O43" s="73"/>
      <c r="P43" s="73"/>
      <c r="Q43" s="73"/>
      <c r="R43" s="71"/>
      <c r="S43" s="63"/>
      <c r="T43" s="63"/>
      <c r="U43" s="63"/>
      <c r="V43" s="63"/>
      <c r="W43" s="63"/>
      <c r="X43" s="71"/>
      <c r="Z43" s="63"/>
      <c r="AA43" s="63"/>
      <c r="AB43" s="63"/>
      <c r="AC43" s="63"/>
      <c r="AD43" s="71"/>
      <c r="AF43" s="63"/>
      <c r="AG43" s="63"/>
      <c r="AH43" s="63"/>
      <c r="AI43" s="63"/>
      <c r="AJ43" s="71"/>
      <c r="AL43" s="3"/>
    </row>
    <row r="44" spans="2:38" x14ac:dyDescent="0.2">
      <c r="B44" s="63"/>
      <c r="C44" s="63"/>
      <c r="D44" s="64"/>
      <c r="E44" s="63"/>
      <c r="F44" s="63"/>
      <c r="G44" s="63"/>
      <c r="H44" s="63"/>
      <c r="I44" s="63"/>
      <c r="J44" s="63"/>
      <c r="K44" s="63"/>
      <c r="L44" s="63"/>
      <c r="M44" s="63"/>
      <c r="N44" s="63"/>
      <c r="O44" s="63"/>
      <c r="P44" s="63"/>
      <c r="Q44" s="63"/>
      <c r="R44" s="71"/>
      <c r="S44" s="63"/>
      <c r="T44" s="63"/>
      <c r="U44" s="63"/>
      <c r="V44" s="63"/>
      <c r="W44" s="63"/>
      <c r="X44" s="71"/>
      <c r="Z44" s="63"/>
      <c r="AA44" s="63"/>
      <c r="AB44" s="63"/>
      <c r="AC44" s="63"/>
      <c r="AD44" s="71"/>
      <c r="AF44" s="63"/>
      <c r="AG44" s="63"/>
      <c r="AH44" s="63"/>
      <c r="AI44" s="63"/>
      <c r="AJ44" s="71"/>
    </row>
    <row r="45" spans="2:38" ht="14" hidden="1" customHeight="1" outlineLevel="1" x14ac:dyDescent="0.2">
      <c r="B45" s="63"/>
      <c r="C45" s="63" t="s">
        <v>92</v>
      </c>
      <c r="D45" s="64"/>
      <c r="E45" s="72"/>
      <c r="F45" s="73" t="e">
        <f>#REF!+#REF!</f>
        <v>#REF!</v>
      </c>
      <c r="G45" s="73" t="e">
        <f>#REF!+#REF!</f>
        <v>#REF!</v>
      </c>
      <c r="H45" s="73" t="e">
        <f>#REF!+#REF!</f>
        <v>#REF!</v>
      </c>
      <c r="I45" s="73" t="e">
        <f>#REF!+#REF!</f>
        <v>#REF!</v>
      </c>
      <c r="J45" s="73" t="e">
        <f>#REF!+#REF!</f>
        <v>#REF!</v>
      </c>
      <c r="K45" s="73" t="e">
        <f>#REF!+#REF!</f>
        <v>#REF!</v>
      </c>
      <c r="L45" s="73" t="e">
        <f>#REF!+#REF!</f>
        <v>#REF!</v>
      </c>
      <c r="M45" s="73" t="e">
        <f>#REF!+#REF!</f>
        <v>#REF!</v>
      </c>
      <c r="N45" s="73" t="e">
        <f>#REF!+#REF!</f>
        <v>#REF!</v>
      </c>
      <c r="O45" s="73" t="e">
        <f>#REF!+#REF!</f>
        <v>#REF!</v>
      </c>
      <c r="P45" s="73" t="e">
        <f>#REF!+#REF!</f>
        <v>#REF!</v>
      </c>
      <c r="Q45" s="73" t="e">
        <f>#REF!+#REF!</f>
        <v>#REF!</v>
      </c>
      <c r="R45" s="80" t="e">
        <f t="shared" ref="R45:R50" si="53">SUM(F45:Q45)</f>
        <v>#REF!</v>
      </c>
      <c r="S45" s="72"/>
      <c r="T45" s="73" t="e">
        <f t="shared" ref="T45:T50" si="54">SUM(F45:H45)/1000</f>
        <v>#REF!</v>
      </c>
      <c r="U45" s="73" t="e">
        <f t="shared" ref="U45:U50" si="55">SUM(I45:K45)/1000</f>
        <v>#REF!</v>
      </c>
      <c r="V45" s="73" t="e">
        <f t="shared" ref="V45:V50" si="56">SUM(L45:N45)/1000</f>
        <v>#REF!</v>
      </c>
      <c r="W45" s="73" t="e">
        <f t="shared" ref="W45:W50" si="57">SUM(O45:Q45)/1000</f>
        <v>#REF!</v>
      </c>
      <c r="X45" s="80" t="e">
        <f t="shared" ref="X45:X50" si="58">SUM(T45:W45)</f>
        <v>#REF!</v>
      </c>
      <c r="Y45" s="3"/>
      <c r="Z45" s="73">
        <v>677.69166666666672</v>
      </c>
      <c r="AA45" s="73">
        <v>714.35833333333335</v>
      </c>
      <c r="AB45" s="73">
        <v>760.19166666666672</v>
      </c>
      <c r="AC45" s="73">
        <v>796.85833333333323</v>
      </c>
      <c r="AD45" s="80">
        <f t="shared" ref="AD45:AD50" si="59">SUM(Z45:AC45)</f>
        <v>2949.1</v>
      </c>
      <c r="AE45" s="3"/>
      <c r="AF45" s="73"/>
      <c r="AG45" s="73"/>
      <c r="AH45" s="73"/>
      <c r="AI45" s="73"/>
      <c r="AJ45" s="80">
        <f t="shared" ref="AJ45:AJ50" si="60">SUM(AF45:AI45)</f>
        <v>0</v>
      </c>
      <c r="AK45" s="3"/>
    </row>
    <row r="46" spans="2:38" ht="14" hidden="1" customHeight="1" outlineLevel="1" x14ac:dyDescent="0.2">
      <c r="B46" s="63"/>
      <c r="C46" s="63" t="s">
        <v>27</v>
      </c>
      <c r="D46" s="64"/>
      <c r="E46" s="72"/>
      <c r="F46" s="73" t="e">
        <f>#REF!+#REF!</f>
        <v>#REF!</v>
      </c>
      <c r="G46" s="73" t="e">
        <f>#REF!+#REF!</f>
        <v>#REF!</v>
      </c>
      <c r="H46" s="73" t="e">
        <f>#REF!+#REF!</f>
        <v>#REF!</v>
      </c>
      <c r="I46" s="73" t="e">
        <f>#REF!+#REF!</f>
        <v>#REF!</v>
      </c>
      <c r="J46" s="73" t="e">
        <f>#REF!+#REF!</f>
        <v>#REF!</v>
      </c>
      <c r="K46" s="73" t="e">
        <f>#REF!+#REF!</f>
        <v>#REF!</v>
      </c>
      <c r="L46" s="73" t="e">
        <f>#REF!+#REF!</f>
        <v>#REF!</v>
      </c>
      <c r="M46" s="73" t="e">
        <f>#REF!+#REF!</f>
        <v>#REF!</v>
      </c>
      <c r="N46" s="73" t="e">
        <f>#REF!+#REF!</f>
        <v>#REF!</v>
      </c>
      <c r="O46" s="73" t="e">
        <f>#REF!+#REF!</f>
        <v>#REF!</v>
      </c>
      <c r="P46" s="73" t="e">
        <f>#REF!+#REF!</f>
        <v>#REF!</v>
      </c>
      <c r="Q46" s="73" t="e">
        <f>#REF!+#REF!</f>
        <v>#REF!</v>
      </c>
      <c r="R46" s="80" t="e">
        <f t="shared" si="53"/>
        <v>#REF!</v>
      </c>
      <c r="S46" s="72"/>
      <c r="T46" s="73" t="e">
        <f t="shared" si="54"/>
        <v>#REF!</v>
      </c>
      <c r="U46" s="73" t="e">
        <f t="shared" si="55"/>
        <v>#REF!</v>
      </c>
      <c r="V46" s="73" t="e">
        <f t="shared" si="56"/>
        <v>#REF!</v>
      </c>
      <c r="W46" s="73" t="e">
        <f t="shared" si="57"/>
        <v>#REF!</v>
      </c>
      <c r="X46" s="80" t="e">
        <f t="shared" si="58"/>
        <v>#REF!</v>
      </c>
      <c r="Y46" s="3"/>
      <c r="Z46" s="73">
        <v>12</v>
      </c>
      <c r="AA46" s="73">
        <v>12</v>
      </c>
      <c r="AB46" s="73">
        <v>12</v>
      </c>
      <c r="AC46" s="73">
        <v>12</v>
      </c>
      <c r="AD46" s="80">
        <f t="shared" si="59"/>
        <v>48</v>
      </c>
      <c r="AE46" s="3"/>
      <c r="AF46" s="73"/>
      <c r="AG46" s="73"/>
      <c r="AH46" s="73"/>
      <c r="AI46" s="73"/>
      <c r="AJ46" s="80">
        <f t="shared" si="60"/>
        <v>0</v>
      </c>
      <c r="AK46" s="3"/>
    </row>
    <row r="47" spans="2:38" ht="14" hidden="1" customHeight="1" outlineLevel="1" x14ac:dyDescent="0.2">
      <c r="B47" s="63"/>
      <c r="C47" s="63" t="s">
        <v>28</v>
      </c>
      <c r="D47" s="64"/>
      <c r="E47" s="63"/>
      <c r="F47" s="73" t="e">
        <f>#REF!+#REF!</f>
        <v>#REF!</v>
      </c>
      <c r="G47" s="73" t="e">
        <f>#REF!+#REF!</f>
        <v>#REF!</v>
      </c>
      <c r="H47" s="73" t="e">
        <f>#REF!+#REF!</f>
        <v>#REF!</v>
      </c>
      <c r="I47" s="73" t="e">
        <f>#REF!+#REF!</f>
        <v>#REF!</v>
      </c>
      <c r="J47" s="73" t="e">
        <f>#REF!+#REF!</f>
        <v>#REF!</v>
      </c>
      <c r="K47" s="73" t="e">
        <f>#REF!+#REF!</f>
        <v>#REF!</v>
      </c>
      <c r="L47" s="73" t="e">
        <f>#REF!+#REF!</f>
        <v>#REF!</v>
      </c>
      <c r="M47" s="73" t="e">
        <f>#REF!+#REF!</f>
        <v>#REF!</v>
      </c>
      <c r="N47" s="73" t="e">
        <f>#REF!+#REF!</f>
        <v>#REF!</v>
      </c>
      <c r="O47" s="73" t="e">
        <f>#REF!+#REF!</f>
        <v>#REF!</v>
      </c>
      <c r="P47" s="73" t="e">
        <f>#REF!+#REF!</f>
        <v>#REF!</v>
      </c>
      <c r="Q47" s="73" t="e">
        <f>#REF!+#REF!</f>
        <v>#REF!</v>
      </c>
      <c r="R47" s="80" t="e">
        <f t="shared" si="53"/>
        <v>#REF!</v>
      </c>
      <c r="S47" s="63"/>
      <c r="T47" s="73" t="e">
        <f t="shared" si="54"/>
        <v>#REF!</v>
      </c>
      <c r="U47" s="73" t="e">
        <f t="shared" si="55"/>
        <v>#REF!</v>
      </c>
      <c r="V47" s="73" t="e">
        <f t="shared" si="56"/>
        <v>#REF!</v>
      </c>
      <c r="W47" s="73" t="e">
        <f t="shared" si="57"/>
        <v>#REF!</v>
      </c>
      <c r="X47" s="80" t="e">
        <f t="shared" si="58"/>
        <v>#REF!</v>
      </c>
      <c r="Z47" s="73">
        <v>15</v>
      </c>
      <c r="AA47" s="73">
        <v>15</v>
      </c>
      <c r="AB47" s="73">
        <v>15</v>
      </c>
      <c r="AC47" s="73">
        <v>15</v>
      </c>
      <c r="AD47" s="80">
        <f t="shared" si="59"/>
        <v>60</v>
      </c>
      <c r="AF47" s="73"/>
      <c r="AG47" s="73"/>
      <c r="AH47" s="73"/>
      <c r="AI47" s="73"/>
      <c r="AJ47" s="80">
        <f t="shared" si="60"/>
        <v>0</v>
      </c>
    </row>
    <row r="48" spans="2:38" hidden="1" outlineLevel="1" x14ac:dyDescent="0.2">
      <c r="B48" s="63"/>
      <c r="C48" s="63" t="s">
        <v>29</v>
      </c>
      <c r="D48" s="64"/>
      <c r="E48" s="63"/>
      <c r="F48" s="73" t="e">
        <f>#REF!+#REF!</f>
        <v>#REF!</v>
      </c>
      <c r="G48" s="73" t="e">
        <f>#REF!+#REF!</f>
        <v>#REF!</v>
      </c>
      <c r="H48" s="73" t="e">
        <f>#REF!+#REF!</f>
        <v>#REF!</v>
      </c>
      <c r="I48" s="73" t="e">
        <f>#REF!+#REF!</f>
        <v>#REF!</v>
      </c>
      <c r="J48" s="73" t="e">
        <f>#REF!+#REF!</f>
        <v>#REF!</v>
      </c>
      <c r="K48" s="73" t="e">
        <f>#REF!+#REF!</f>
        <v>#REF!</v>
      </c>
      <c r="L48" s="73" t="e">
        <f>#REF!+#REF!</f>
        <v>#REF!</v>
      </c>
      <c r="M48" s="73" t="e">
        <f>#REF!+#REF!</f>
        <v>#REF!</v>
      </c>
      <c r="N48" s="73" t="e">
        <f>#REF!+#REF!</f>
        <v>#REF!</v>
      </c>
      <c r="O48" s="73" t="e">
        <f>#REF!+#REF!</f>
        <v>#REF!</v>
      </c>
      <c r="P48" s="73" t="e">
        <f>#REF!+#REF!</f>
        <v>#REF!</v>
      </c>
      <c r="Q48" s="73" t="e">
        <f>#REF!+#REF!</f>
        <v>#REF!</v>
      </c>
      <c r="R48" s="80" t="e">
        <f t="shared" si="53"/>
        <v>#REF!</v>
      </c>
      <c r="S48" s="63"/>
      <c r="T48" s="73" t="e">
        <f t="shared" si="54"/>
        <v>#REF!</v>
      </c>
      <c r="U48" s="73" t="e">
        <f t="shared" si="55"/>
        <v>#REF!</v>
      </c>
      <c r="V48" s="73" t="e">
        <f t="shared" si="56"/>
        <v>#REF!</v>
      </c>
      <c r="W48" s="73" t="e">
        <f t="shared" si="57"/>
        <v>#REF!</v>
      </c>
      <c r="X48" s="80" t="e">
        <f t="shared" si="58"/>
        <v>#REF!</v>
      </c>
      <c r="Z48" s="73">
        <v>0</v>
      </c>
      <c r="AA48" s="73">
        <v>0</v>
      </c>
      <c r="AB48" s="73">
        <v>0</v>
      </c>
      <c r="AC48" s="73">
        <v>0</v>
      </c>
      <c r="AD48" s="80">
        <f t="shared" si="59"/>
        <v>0</v>
      </c>
      <c r="AF48" s="73"/>
      <c r="AG48" s="73"/>
      <c r="AH48" s="73"/>
      <c r="AI48" s="73"/>
      <c r="AJ48" s="80">
        <f t="shared" si="60"/>
        <v>0</v>
      </c>
    </row>
    <row r="49" spans="2:39" hidden="1" outlineLevel="1" x14ac:dyDescent="0.2">
      <c r="B49" s="63"/>
      <c r="C49" s="63" t="s">
        <v>30</v>
      </c>
      <c r="D49" s="64"/>
      <c r="E49" s="63"/>
      <c r="F49" s="102" t="e">
        <f>#REF!+#REF!</f>
        <v>#REF!</v>
      </c>
      <c r="G49" s="102" t="e">
        <f>#REF!+#REF!</f>
        <v>#REF!</v>
      </c>
      <c r="H49" s="102" t="e">
        <f>#REF!+#REF!</f>
        <v>#REF!</v>
      </c>
      <c r="I49" s="102" t="e">
        <f>#REF!+#REF!</f>
        <v>#REF!</v>
      </c>
      <c r="J49" s="102" t="e">
        <f>#REF!+#REF!</f>
        <v>#REF!</v>
      </c>
      <c r="K49" s="102" t="e">
        <f>#REF!+#REF!</f>
        <v>#REF!</v>
      </c>
      <c r="L49" s="102" t="e">
        <f>#REF!+#REF!</f>
        <v>#REF!</v>
      </c>
      <c r="M49" s="102" t="e">
        <f>#REF!+#REF!</f>
        <v>#REF!</v>
      </c>
      <c r="N49" s="102" t="e">
        <f>#REF!+#REF!</f>
        <v>#REF!</v>
      </c>
      <c r="O49" s="102" t="e">
        <f>#REF!+#REF!</f>
        <v>#REF!</v>
      </c>
      <c r="P49" s="102" t="e">
        <f>#REF!+#REF!</f>
        <v>#REF!</v>
      </c>
      <c r="Q49" s="102" t="e">
        <f>#REF!+#REF!</f>
        <v>#REF!</v>
      </c>
      <c r="R49" s="80" t="e">
        <f t="shared" si="53"/>
        <v>#REF!</v>
      </c>
      <c r="S49" s="63"/>
      <c r="T49" s="73" t="e">
        <f t="shared" si="54"/>
        <v>#REF!</v>
      </c>
      <c r="U49" s="73" t="e">
        <f t="shared" si="55"/>
        <v>#REF!</v>
      </c>
      <c r="V49" s="73" t="e">
        <f t="shared" si="56"/>
        <v>#REF!</v>
      </c>
      <c r="W49" s="73" t="e">
        <f t="shared" si="57"/>
        <v>#REF!</v>
      </c>
      <c r="X49" s="80" t="e">
        <f t="shared" si="58"/>
        <v>#REF!</v>
      </c>
      <c r="Z49" s="73">
        <v>33.884583333333346</v>
      </c>
      <c r="AA49" s="73">
        <v>35.717916666666675</v>
      </c>
      <c r="AB49" s="73">
        <v>38.009583333333339</v>
      </c>
      <c r="AC49" s="73">
        <v>39.842916666666675</v>
      </c>
      <c r="AD49" s="80">
        <f t="shared" si="59"/>
        <v>147.45500000000004</v>
      </c>
      <c r="AF49" s="73"/>
      <c r="AG49" s="73"/>
      <c r="AH49" s="73"/>
      <c r="AI49" s="73"/>
      <c r="AJ49" s="80">
        <f t="shared" si="60"/>
        <v>0</v>
      </c>
    </row>
    <row r="50" spans="2:39" hidden="1" outlineLevel="1" x14ac:dyDescent="0.2">
      <c r="B50" s="63"/>
      <c r="C50" s="63" t="s">
        <v>31</v>
      </c>
      <c r="D50" s="86">
        <v>0.33</v>
      </c>
      <c r="E50" s="72"/>
      <c r="F50" s="95" t="e">
        <f>#REF!+#REF!</f>
        <v>#REF!</v>
      </c>
      <c r="G50" s="95" t="e">
        <f>#REF!+#REF!</f>
        <v>#REF!</v>
      </c>
      <c r="H50" s="95" t="e">
        <f>#REF!+#REF!</f>
        <v>#REF!</v>
      </c>
      <c r="I50" s="95" t="e">
        <f>#REF!+#REF!</f>
        <v>#REF!</v>
      </c>
      <c r="J50" s="95" t="e">
        <f>#REF!+#REF!</f>
        <v>#REF!</v>
      </c>
      <c r="K50" s="95" t="e">
        <f>#REF!+#REF!</f>
        <v>#REF!</v>
      </c>
      <c r="L50" s="95" t="e">
        <f>#REF!+#REF!</f>
        <v>#REF!</v>
      </c>
      <c r="M50" s="95" t="e">
        <f>#REF!+#REF!</f>
        <v>#REF!</v>
      </c>
      <c r="N50" s="95" t="e">
        <f>#REF!+#REF!</f>
        <v>#REF!</v>
      </c>
      <c r="O50" s="95" t="e">
        <f>#REF!+#REF!</f>
        <v>#REF!</v>
      </c>
      <c r="P50" s="95" t="e">
        <f>#REF!+#REF!</f>
        <v>#REF!</v>
      </c>
      <c r="Q50" s="95" t="e">
        <f>#REF!+#REF!</f>
        <v>#REF!</v>
      </c>
      <c r="R50" s="85" t="e">
        <f t="shared" si="53"/>
        <v>#REF!</v>
      </c>
      <c r="S50" s="72"/>
      <c r="T50" s="83" t="e">
        <f t="shared" si="54"/>
        <v>#REF!</v>
      </c>
      <c r="U50" s="83" t="e">
        <f t="shared" si="55"/>
        <v>#REF!</v>
      </c>
      <c r="V50" s="83" t="e">
        <f t="shared" si="56"/>
        <v>#REF!</v>
      </c>
      <c r="W50" s="83" t="e">
        <f t="shared" si="57"/>
        <v>#REF!</v>
      </c>
      <c r="X50" s="85" t="e">
        <f t="shared" si="58"/>
        <v>#REF!</v>
      </c>
      <c r="Y50" s="3"/>
      <c r="Z50" s="83">
        <v>203.3075</v>
      </c>
      <c r="AA50" s="83">
        <v>214.3075</v>
      </c>
      <c r="AB50" s="83">
        <v>228.0575</v>
      </c>
      <c r="AC50" s="83">
        <v>239.0575</v>
      </c>
      <c r="AD50" s="85">
        <f t="shared" si="59"/>
        <v>884.73</v>
      </c>
      <c r="AE50" s="3"/>
      <c r="AF50" s="83"/>
      <c r="AG50" s="83"/>
      <c r="AH50" s="83"/>
      <c r="AI50" s="83"/>
      <c r="AJ50" s="85">
        <f t="shared" si="60"/>
        <v>0</v>
      </c>
      <c r="AK50" s="3"/>
      <c r="AL50" s="3"/>
      <c r="AM50" s="3"/>
    </row>
    <row r="51" spans="2:39" collapsed="1" x14ac:dyDescent="0.2">
      <c r="B51" s="63"/>
      <c r="C51" s="63" t="s">
        <v>103</v>
      </c>
      <c r="D51" s="64"/>
      <c r="E51" s="72"/>
      <c r="F51" s="73" t="e">
        <f>SUM(F45:F50)</f>
        <v>#REF!</v>
      </c>
      <c r="G51" s="73" t="e">
        <f t="shared" ref="G51:R51" si="61">SUM(G45:G50)</f>
        <v>#REF!</v>
      </c>
      <c r="H51" s="73" t="e">
        <f t="shared" si="61"/>
        <v>#REF!</v>
      </c>
      <c r="I51" s="73" t="e">
        <f t="shared" si="61"/>
        <v>#REF!</v>
      </c>
      <c r="J51" s="73" t="e">
        <f t="shared" si="61"/>
        <v>#REF!</v>
      </c>
      <c r="K51" s="73" t="e">
        <f t="shared" si="61"/>
        <v>#REF!</v>
      </c>
      <c r="L51" s="73" t="e">
        <f>SUM(L45:L50)</f>
        <v>#REF!</v>
      </c>
      <c r="M51" s="73" t="e">
        <f t="shared" si="61"/>
        <v>#REF!</v>
      </c>
      <c r="N51" s="73" t="e">
        <f t="shared" si="61"/>
        <v>#REF!</v>
      </c>
      <c r="O51" s="73" t="e">
        <f t="shared" si="61"/>
        <v>#REF!</v>
      </c>
      <c r="P51" s="73" t="e">
        <f t="shared" si="61"/>
        <v>#REF!</v>
      </c>
      <c r="Q51" s="73" t="e">
        <f t="shared" si="61"/>
        <v>#REF!</v>
      </c>
      <c r="R51" s="80" t="e">
        <f t="shared" si="61"/>
        <v>#REF!</v>
      </c>
      <c r="S51" s="72"/>
      <c r="T51" s="73" t="e">
        <f>SUM(T45:T50)</f>
        <v>#REF!</v>
      </c>
      <c r="U51" s="73" t="e">
        <f>SUM(U45:U50)</f>
        <v>#REF!</v>
      </c>
      <c r="V51" s="73" t="e">
        <f>SUM(V45:V50)</f>
        <v>#REF!</v>
      </c>
      <c r="W51" s="73" t="e">
        <f>SUM(W45:W50)</f>
        <v>#REF!</v>
      </c>
      <c r="X51" s="80" t="e">
        <f>SUM(X45:X50)</f>
        <v>#REF!</v>
      </c>
      <c r="Y51" s="3"/>
      <c r="Z51" s="73">
        <v>941.88375000000008</v>
      </c>
      <c r="AA51" s="73">
        <v>991.38375000000008</v>
      </c>
      <c r="AB51" s="73">
        <v>1053.25875</v>
      </c>
      <c r="AC51" s="73">
        <v>1102.75875</v>
      </c>
      <c r="AD51" s="80">
        <f>SUM(Z51:AC51)</f>
        <v>4089.2849999999999</v>
      </c>
      <c r="AE51" s="3"/>
      <c r="AF51" s="73" t="e">
        <f t="shared" ref="AF51:AJ51" si="62">Z51-T51</f>
        <v>#REF!</v>
      </c>
      <c r="AG51" s="73" t="e">
        <f t="shared" si="62"/>
        <v>#REF!</v>
      </c>
      <c r="AH51" s="73" t="e">
        <f t="shared" si="62"/>
        <v>#REF!</v>
      </c>
      <c r="AI51" s="73" t="e">
        <f t="shared" si="62"/>
        <v>#REF!</v>
      </c>
      <c r="AJ51" s="80" t="e">
        <f t="shared" si="62"/>
        <v>#REF!</v>
      </c>
      <c r="AK51" s="3"/>
      <c r="AL51" s="3"/>
      <c r="AM51" s="3"/>
    </row>
    <row r="52" spans="2:39" hidden="1" x14ac:dyDescent="0.2">
      <c r="B52" s="63"/>
      <c r="C52" s="63"/>
      <c r="D52" s="64"/>
      <c r="E52" s="72"/>
      <c r="F52" s="96"/>
      <c r="G52" s="63"/>
      <c r="H52" s="63"/>
      <c r="I52" s="63"/>
      <c r="J52" s="63"/>
      <c r="K52" s="63"/>
      <c r="L52" s="63"/>
      <c r="M52" s="63"/>
      <c r="N52" s="63"/>
      <c r="O52" s="63"/>
      <c r="P52" s="63"/>
      <c r="Q52" s="63"/>
      <c r="R52" s="71"/>
      <c r="S52" s="72"/>
      <c r="T52" s="63"/>
      <c r="U52" s="63"/>
      <c r="V52" s="63"/>
      <c r="W52" s="63"/>
      <c r="X52" s="71"/>
      <c r="Y52" s="3"/>
      <c r="Z52" s="63"/>
      <c r="AA52" s="63"/>
      <c r="AB52" s="63"/>
      <c r="AC52" s="63"/>
      <c r="AD52" s="71"/>
      <c r="AE52" s="3"/>
      <c r="AF52" s="63">
        <f t="shared" ref="AF52:AJ70" si="63">T52-Z52</f>
        <v>0</v>
      </c>
      <c r="AG52" s="63">
        <f t="shared" si="63"/>
        <v>0</v>
      </c>
      <c r="AH52" s="63">
        <f t="shared" si="63"/>
        <v>0</v>
      </c>
      <c r="AI52" s="63">
        <f t="shared" si="63"/>
        <v>0</v>
      </c>
      <c r="AJ52" s="71">
        <f t="shared" si="63"/>
        <v>0</v>
      </c>
      <c r="AK52" s="3"/>
      <c r="AL52" s="3"/>
      <c r="AM52" s="3"/>
    </row>
    <row r="53" spans="2:39" hidden="1" outlineLevel="1" x14ac:dyDescent="0.2">
      <c r="B53" s="63"/>
      <c r="C53" s="63" t="s">
        <v>80</v>
      </c>
      <c r="D53" s="64"/>
      <c r="E53" s="72"/>
      <c r="F53" s="73" t="e">
        <f>#REF!+#REF!</f>
        <v>#REF!</v>
      </c>
      <c r="G53" s="73" t="e">
        <f>#REF!+#REF!</f>
        <v>#REF!</v>
      </c>
      <c r="H53" s="73" t="e">
        <f>#REF!+#REF!</f>
        <v>#REF!</v>
      </c>
      <c r="I53" s="73" t="e">
        <f>#REF!+#REF!</f>
        <v>#REF!</v>
      </c>
      <c r="J53" s="73" t="e">
        <f>#REF!+#REF!</f>
        <v>#REF!</v>
      </c>
      <c r="K53" s="73" t="e">
        <f>#REF!+#REF!</f>
        <v>#REF!</v>
      </c>
      <c r="L53" s="73" t="e">
        <f>#REF!+#REF!</f>
        <v>#REF!</v>
      </c>
      <c r="M53" s="73" t="e">
        <f>#REF!+#REF!</f>
        <v>#REF!</v>
      </c>
      <c r="N53" s="73" t="e">
        <f>#REF!+#REF!</f>
        <v>#REF!</v>
      </c>
      <c r="O53" s="73" t="e">
        <f>#REF!+#REF!</f>
        <v>#REF!</v>
      </c>
      <c r="P53" s="73" t="e">
        <f>#REF!+#REF!</f>
        <v>#REF!</v>
      </c>
      <c r="Q53" s="73" t="e">
        <f>#REF!+#REF!</f>
        <v>#REF!</v>
      </c>
      <c r="R53" s="80" t="e">
        <f>SUM(F53:Q53)</f>
        <v>#REF!</v>
      </c>
      <c r="S53" s="72"/>
      <c r="T53" s="73" t="e">
        <f>SUM(F53:H53)/1000</f>
        <v>#REF!</v>
      </c>
      <c r="U53" s="73" t="e">
        <f>SUM(I53:K53)/1000</f>
        <v>#REF!</v>
      </c>
      <c r="V53" s="73" t="e">
        <f>SUM(L53:N53)/1000</f>
        <v>#REF!</v>
      </c>
      <c r="W53" s="73" t="e">
        <f>SUM(O53:Q53)/1000</f>
        <v>#REF!</v>
      </c>
      <c r="X53" s="80" t="e">
        <f t="shared" ref="X53:X59" si="64">SUM(T53:W53)</f>
        <v>#REF!</v>
      </c>
      <c r="Y53" s="3"/>
      <c r="Z53" s="73">
        <v>0</v>
      </c>
      <c r="AA53" s="73">
        <v>0</v>
      </c>
      <c r="AB53" s="73">
        <v>0</v>
      </c>
      <c r="AC53" s="73">
        <v>0</v>
      </c>
      <c r="AD53" s="80">
        <f t="shared" ref="AD53:AD59" si="65">SUM(Z53:AC53)</f>
        <v>0</v>
      </c>
      <c r="AE53" s="3"/>
      <c r="AF53" s="73" t="e">
        <f t="shared" si="63"/>
        <v>#REF!</v>
      </c>
      <c r="AG53" s="73" t="e">
        <f t="shared" si="63"/>
        <v>#REF!</v>
      </c>
      <c r="AH53" s="73" t="e">
        <f t="shared" si="63"/>
        <v>#REF!</v>
      </c>
      <c r="AI53" s="73" t="e">
        <f t="shared" si="63"/>
        <v>#REF!</v>
      </c>
      <c r="AJ53" s="80" t="e">
        <f t="shared" si="63"/>
        <v>#REF!</v>
      </c>
      <c r="AK53" s="3"/>
      <c r="AL53" s="3"/>
      <c r="AM53" s="3"/>
    </row>
    <row r="54" spans="2:39" hidden="1" outlineLevel="1" x14ac:dyDescent="0.2">
      <c r="B54" s="63"/>
      <c r="C54" s="63" t="s">
        <v>27</v>
      </c>
      <c r="D54" s="64"/>
      <c r="E54" s="72"/>
      <c r="F54" s="73" t="e">
        <f>#REF!+#REF!</f>
        <v>#REF!</v>
      </c>
      <c r="G54" s="73" t="e">
        <f>#REF!+#REF!</f>
        <v>#REF!</v>
      </c>
      <c r="H54" s="73" t="e">
        <f>#REF!+#REF!</f>
        <v>#REF!</v>
      </c>
      <c r="I54" s="73" t="e">
        <f>#REF!+#REF!</f>
        <v>#REF!</v>
      </c>
      <c r="J54" s="73" t="e">
        <f>#REF!+#REF!</f>
        <v>#REF!</v>
      </c>
      <c r="K54" s="73" t="e">
        <f>#REF!+#REF!</f>
        <v>#REF!</v>
      </c>
      <c r="L54" s="73" t="e">
        <f>#REF!+#REF!</f>
        <v>#REF!</v>
      </c>
      <c r="M54" s="73" t="e">
        <f>#REF!+#REF!</f>
        <v>#REF!</v>
      </c>
      <c r="N54" s="73" t="e">
        <f>#REF!+#REF!</f>
        <v>#REF!</v>
      </c>
      <c r="O54" s="73" t="e">
        <f>#REF!+#REF!</f>
        <v>#REF!</v>
      </c>
      <c r="P54" s="73" t="e">
        <f>#REF!+#REF!</f>
        <v>#REF!</v>
      </c>
      <c r="Q54" s="73" t="e">
        <f>#REF!+#REF!</f>
        <v>#REF!</v>
      </c>
      <c r="R54" s="80" t="e">
        <f t="shared" ref="R54:R59" si="66">SUM(F54:Q54)</f>
        <v>#REF!</v>
      </c>
      <c r="S54" s="72"/>
      <c r="T54" s="73" t="e">
        <f t="shared" ref="T54:T59" si="67">SUM(F54:H54)/1000</f>
        <v>#REF!</v>
      </c>
      <c r="U54" s="73" t="e">
        <f t="shared" ref="U54:U59" si="68">SUM(I54:K54)/1000</f>
        <v>#REF!</v>
      </c>
      <c r="V54" s="73" t="e">
        <f t="shared" ref="V54:V59" si="69">SUM(L54:N54)/1000</f>
        <v>#REF!</v>
      </c>
      <c r="W54" s="73" t="e">
        <f t="shared" ref="W54:W59" si="70">SUM(O54:Q54)/1000</f>
        <v>#REF!</v>
      </c>
      <c r="X54" s="80" t="e">
        <f t="shared" si="64"/>
        <v>#REF!</v>
      </c>
      <c r="Y54" s="3"/>
      <c r="Z54" s="73">
        <v>0</v>
      </c>
      <c r="AA54" s="73">
        <v>0</v>
      </c>
      <c r="AB54" s="73">
        <v>0</v>
      </c>
      <c r="AC54" s="73">
        <v>0</v>
      </c>
      <c r="AD54" s="80">
        <f t="shared" si="65"/>
        <v>0</v>
      </c>
      <c r="AE54" s="3"/>
      <c r="AF54" s="73" t="e">
        <f t="shared" si="63"/>
        <v>#REF!</v>
      </c>
      <c r="AG54" s="73" t="e">
        <f t="shared" si="63"/>
        <v>#REF!</v>
      </c>
      <c r="AH54" s="73" t="e">
        <f t="shared" si="63"/>
        <v>#REF!</v>
      </c>
      <c r="AI54" s="73" t="e">
        <f t="shared" si="63"/>
        <v>#REF!</v>
      </c>
      <c r="AJ54" s="80" t="e">
        <f t="shared" si="63"/>
        <v>#REF!</v>
      </c>
      <c r="AK54" s="3"/>
      <c r="AL54" s="3"/>
      <c r="AM54" s="3"/>
    </row>
    <row r="55" spans="2:39" hidden="1" outlineLevel="1" x14ac:dyDescent="0.2">
      <c r="B55" s="63"/>
      <c r="C55" s="63" t="s">
        <v>43</v>
      </c>
      <c r="D55" s="64"/>
      <c r="E55" s="72"/>
      <c r="F55" s="73" t="e">
        <f>#REF!+#REF!</f>
        <v>#REF!</v>
      </c>
      <c r="G55" s="73" t="e">
        <f>#REF!+#REF!</f>
        <v>#REF!</v>
      </c>
      <c r="H55" s="73" t="e">
        <f>#REF!+#REF!</f>
        <v>#REF!</v>
      </c>
      <c r="I55" s="73" t="e">
        <f>#REF!+#REF!</f>
        <v>#REF!</v>
      </c>
      <c r="J55" s="73" t="e">
        <f>#REF!+#REF!</f>
        <v>#REF!</v>
      </c>
      <c r="K55" s="73" t="e">
        <f>#REF!+#REF!</f>
        <v>#REF!</v>
      </c>
      <c r="L55" s="73" t="e">
        <f>#REF!+#REF!</f>
        <v>#REF!</v>
      </c>
      <c r="M55" s="73" t="e">
        <f>#REF!+#REF!</f>
        <v>#REF!</v>
      </c>
      <c r="N55" s="73" t="e">
        <f>#REF!+#REF!</f>
        <v>#REF!</v>
      </c>
      <c r="O55" s="73" t="e">
        <f>#REF!+#REF!</f>
        <v>#REF!</v>
      </c>
      <c r="P55" s="73" t="e">
        <f>#REF!+#REF!</f>
        <v>#REF!</v>
      </c>
      <c r="Q55" s="73" t="e">
        <f>#REF!+#REF!</f>
        <v>#REF!</v>
      </c>
      <c r="R55" s="80" t="e">
        <f t="shared" si="66"/>
        <v>#REF!</v>
      </c>
      <c r="S55" s="72"/>
      <c r="T55" s="73" t="e">
        <f t="shared" si="67"/>
        <v>#REF!</v>
      </c>
      <c r="U55" s="73" t="e">
        <f t="shared" si="68"/>
        <v>#REF!</v>
      </c>
      <c r="V55" s="73" t="e">
        <f t="shared" si="69"/>
        <v>#REF!</v>
      </c>
      <c r="W55" s="73" t="e">
        <f t="shared" si="70"/>
        <v>#REF!</v>
      </c>
      <c r="X55" s="80" t="e">
        <f t="shared" si="64"/>
        <v>#REF!</v>
      </c>
      <c r="Y55" s="3"/>
      <c r="Z55" s="73">
        <v>0</v>
      </c>
      <c r="AA55" s="73">
        <v>0</v>
      </c>
      <c r="AB55" s="73">
        <v>0</v>
      </c>
      <c r="AC55" s="73">
        <v>0</v>
      </c>
      <c r="AD55" s="80">
        <f t="shared" si="65"/>
        <v>0</v>
      </c>
      <c r="AE55" s="3"/>
      <c r="AF55" s="73" t="e">
        <f t="shared" si="63"/>
        <v>#REF!</v>
      </c>
      <c r="AG55" s="73" t="e">
        <f t="shared" si="63"/>
        <v>#REF!</v>
      </c>
      <c r="AH55" s="73" t="e">
        <f t="shared" si="63"/>
        <v>#REF!</v>
      </c>
      <c r="AI55" s="73" t="e">
        <f t="shared" si="63"/>
        <v>#REF!</v>
      </c>
      <c r="AJ55" s="80" t="e">
        <f t="shared" si="63"/>
        <v>#REF!</v>
      </c>
      <c r="AK55" s="3"/>
      <c r="AL55" s="3"/>
      <c r="AM55" s="3"/>
    </row>
    <row r="56" spans="2:39" hidden="1" outlineLevel="1" x14ac:dyDescent="0.2">
      <c r="B56" s="63"/>
      <c r="C56" s="63" t="s">
        <v>28</v>
      </c>
      <c r="D56" s="64"/>
      <c r="E56" s="72"/>
      <c r="F56" s="73" t="e">
        <f>#REF!+#REF!</f>
        <v>#REF!</v>
      </c>
      <c r="G56" s="73" t="e">
        <f>#REF!+#REF!</f>
        <v>#REF!</v>
      </c>
      <c r="H56" s="73" t="e">
        <f>#REF!+#REF!</f>
        <v>#REF!</v>
      </c>
      <c r="I56" s="73" t="e">
        <f>#REF!+#REF!</f>
        <v>#REF!</v>
      </c>
      <c r="J56" s="73" t="e">
        <f>#REF!+#REF!</f>
        <v>#REF!</v>
      </c>
      <c r="K56" s="73" t="e">
        <f>#REF!+#REF!</f>
        <v>#REF!</v>
      </c>
      <c r="L56" s="73" t="e">
        <f>#REF!+#REF!</f>
        <v>#REF!</v>
      </c>
      <c r="M56" s="73" t="e">
        <f>#REF!+#REF!</f>
        <v>#REF!</v>
      </c>
      <c r="N56" s="73" t="e">
        <f>#REF!+#REF!</f>
        <v>#REF!</v>
      </c>
      <c r="O56" s="73" t="e">
        <f>#REF!+#REF!</f>
        <v>#REF!</v>
      </c>
      <c r="P56" s="73" t="e">
        <f>#REF!+#REF!</f>
        <v>#REF!</v>
      </c>
      <c r="Q56" s="73" t="e">
        <f>#REF!+#REF!</f>
        <v>#REF!</v>
      </c>
      <c r="R56" s="80" t="e">
        <f t="shared" si="66"/>
        <v>#REF!</v>
      </c>
      <c r="S56" s="72"/>
      <c r="T56" s="73" t="e">
        <f t="shared" si="67"/>
        <v>#REF!</v>
      </c>
      <c r="U56" s="73" t="e">
        <f t="shared" si="68"/>
        <v>#REF!</v>
      </c>
      <c r="V56" s="73" t="e">
        <f t="shared" si="69"/>
        <v>#REF!</v>
      </c>
      <c r="W56" s="73" t="e">
        <f t="shared" si="70"/>
        <v>#REF!</v>
      </c>
      <c r="X56" s="80" t="e">
        <f t="shared" si="64"/>
        <v>#REF!</v>
      </c>
      <c r="Y56" s="3"/>
      <c r="Z56" s="73">
        <v>0</v>
      </c>
      <c r="AA56" s="73">
        <v>0</v>
      </c>
      <c r="AB56" s="73">
        <v>0</v>
      </c>
      <c r="AC56" s="73">
        <v>0</v>
      </c>
      <c r="AD56" s="80">
        <f t="shared" si="65"/>
        <v>0</v>
      </c>
      <c r="AE56" s="3"/>
      <c r="AF56" s="73" t="e">
        <f t="shared" si="63"/>
        <v>#REF!</v>
      </c>
      <c r="AG56" s="73" t="e">
        <f t="shared" si="63"/>
        <v>#REF!</v>
      </c>
      <c r="AH56" s="73" t="e">
        <f t="shared" si="63"/>
        <v>#REF!</v>
      </c>
      <c r="AI56" s="73" t="e">
        <f t="shared" si="63"/>
        <v>#REF!</v>
      </c>
      <c r="AJ56" s="80" t="e">
        <f t="shared" si="63"/>
        <v>#REF!</v>
      </c>
      <c r="AK56" s="3"/>
      <c r="AL56" s="3"/>
      <c r="AM56" s="3"/>
    </row>
    <row r="57" spans="2:39" hidden="1" outlineLevel="1" x14ac:dyDescent="0.2">
      <c r="B57" s="63"/>
      <c r="C57" s="63" t="s">
        <v>29</v>
      </c>
      <c r="D57" s="64"/>
      <c r="E57" s="72"/>
      <c r="F57" s="73" t="e">
        <f>#REF!+#REF!</f>
        <v>#REF!</v>
      </c>
      <c r="G57" s="73" t="e">
        <f>#REF!+#REF!</f>
        <v>#REF!</v>
      </c>
      <c r="H57" s="73" t="e">
        <f>#REF!+#REF!</f>
        <v>#REF!</v>
      </c>
      <c r="I57" s="73" t="e">
        <f>#REF!+#REF!</f>
        <v>#REF!</v>
      </c>
      <c r="J57" s="73" t="e">
        <f>#REF!+#REF!</f>
        <v>#REF!</v>
      </c>
      <c r="K57" s="73" t="e">
        <f>#REF!+#REF!</f>
        <v>#REF!</v>
      </c>
      <c r="L57" s="73" t="e">
        <f>#REF!+#REF!</f>
        <v>#REF!</v>
      </c>
      <c r="M57" s="73" t="e">
        <f>#REF!+#REF!</f>
        <v>#REF!</v>
      </c>
      <c r="N57" s="73" t="e">
        <f>#REF!+#REF!</f>
        <v>#REF!</v>
      </c>
      <c r="O57" s="73" t="e">
        <f>#REF!+#REF!</f>
        <v>#REF!</v>
      </c>
      <c r="P57" s="73" t="e">
        <f>#REF!+#REF!</f>
        <v>#REF!</v>
      </c>
      <c r="Q57" s="73" t="e">
        <f>#REF!+#REF!</f>
        <v>#REF!</v>
      </c>
      <c r="R57" s="80" t="e">
        <f t="shared" si="66"/>
        <v>#REF!</v>
      </c>
      <c r="S57" s="72"/>
      <c r="T57" s="73" t="e">
        <f t="shared" si="67"/>
        <v>#REF!</v>
      </c>
      <c r="U57" s="73" t="e">
        <f t="shared" si="68"/>
        <v>#REF!</v>
      </c>
      <c r="V57" s="73" t="e">
        <f t="shared" si="69"/>
        <v>#REF!</v>
      </c>
      <c r="W57" s="73" t="e">
        <f t="shared" si="70"/>
        <v>#REF!</v>
      </c>
      <c r="X57" s="80" t="e">
        <f t="shared" si="64"/>
        <v>#REF!</v>
      </c>
      <c r="Y57" s="3"/>
      <c r="Z57" s="73">
        <v>0</v>
      </c>
      <c r="AA57" s="73">
        <v>0</v>
      </c>
      <c r="AB57" s="73">
        <v>0</v>
      </c>
      <c r="AC57" s="73">
        <v>0</v>
      </c>
      <c r="AD57" s="80">
        <f t="shared" si="65"/>
        <v>0</v>
      </c>
      <c r="AE57" s="3"/>
      <c r="AF57" s="73" t="e">
        <f t="shared" si="63"/>
        <v>#REF!</v>
      </c>
      <c r="AG57" s="73" t="e">
        <f t="shared" si="63"/>
        <v>#REF!</v>
      </c>
      <c r="AH57" s="73" t="e">
        <f t="shared" si="63"/>
        <v>#REF!</v>
      </c>
      <c r="AI57" s="73" t="e">
        <f t="shared" si="63"/>
        <v>#REF!</v>
      </c>
      <c r="AJ57" s="80" t="e">
        <f t="shared" si="63"/>
        <v>#REF!</v>
      </c>
      <c r="AK57" s="3"/>
      <c r="AL57" s="3"/>
      <c r="AM57" s="3"/>
    </row>
    <row r="58" spans="2:39" hidden="1" outlineLevel="1" x14ac:dyDescent="0.2">
      <c r="B58" s="63"/>
      <c r="C58" s="63" t="s">
        <v>30</v>
      </c>
      <c r="D58" s="64"/>
      <c r="E58" s="72"/>
      <c r="F58" s="73" t="e">
        <f>#REF!+#REF!</f>
        <v>#REF!</v>
      </c>
      <c r="G58" s="73" t="e">
        <f>#REF!+#REF!</f>
        <v>#REF!</v>
      </c>
      <c r="H58" s="73" t="e">
        <f>#REF!+#REF!</f>
        <v>#REF!</v>
      </c>
      <c r="I58" s="73" t="e">
        <f>#REF!+#REF!</f>
        <v>#REF!</v>
      </c>
      <c r="J58" s="73" t="e">
        <f>#REF!+#REF!</f>
        <v>#REF!</v>
      </c>
      <c r="K58" s="73" t="e">
        <f>#REF!+#REF!</f>
        <v>#REF!</v>
      </c>
      <c r="L58" s="73" t="e">
        <f>#REF!+#REF!</f>
        <v>#REF!</v>
      </c>
      <c r="M58" s="73" t="e">
        <f>#REF!+#REF!</f>
        <v>#REF!</v>
      </c>
      <c r="N58" s="73" t="e">
        <f>#REF!+#REF!</f>
        <v>#REF!</v>
      </c>
      <c r="O58" s="73" t="e">
        <f>#REF!+#REF!</f>
        <v>#REF!</v>
      </c>
      <c r="P58" s="73" t="e">
        <f>#REF!+#REF!</f>
        <v>#REF!</v>
      </c>
      <c r="Q58" s="73" t="e">
        <f>#REF!+#REF!</f>
        <v>#REF!</v>
      </c>
      <c r="R58" s="80" t="e">
        <f t="shared" si="66"/>
        <v>#REF!</v>
      </c>
      <c r="S58" s="72"/>
      <c r="T58" s="73" t="e">
        <f t="shared" si="67"/>
        <v>#REF!</v>
      </c>
      <c r="U58" s="73" t="e">
        <f t="shared" si="68"/>
        <v>#REF!</v>
      </c>
      <c r="V58" s="73" t="e">
        <f t="shared" si="69"/>
        <v>#REF!</v>
      </c>
      <c r="W58" s="73" t="e">
        <f t="shared" si="70"/>
        <v>#REF!</v>
      </c>
      <c r="X58" s="80" t="e">
        <f t="shared" si="64"/>
        <v>#REF!</v>
      </c>
      <c r="Y58" s="3"/>
      <c r="Z58" s="73">
        <v>0</v>
      </c>
      <c r="AA58" s="73">
        <v>0</v>
      </c>
      <c r="AB58" s="73">
        <v>0</v>
      </c>
      <c r="AC58" s="73">
        <v>0</v>
      </c>
      <c r="AD58" s="80">
        <f t="shared" si="65"/>
        <v>0</v>
      </c>
      <c r="AE58" s="3"/>
      <c r="AF58" s="73" t="e">
        <f t="shared" si="63"/>
        <v>#REF!</v>
      </c>
      <c r="AG58" s="73" t="e">
        <f t="shared" si="63"/>
        <v>#REF!</v>
      </c>
      <c r="AH58" s="73" t="e">
        <f t="shared" si="63"/>
        <v>#REF!</v>
      </c>
      <c r="AI58" s="73" t="e">
        <f t="shared" si="63"/>
        <v>#REF!</v>
      </c>
      <c r="AJ58" s="80" t="e">
        <f t="shared" si="63"/>
        <v>#REF!</v>
      </c>
      <c r="AK58" s="3"/>
      <c r="AL58" s="3"/>
      <c r="AM58" s="3"/>
    </row>
    <row r="59" spans="2:39" hidden="1" outlineLevel="1" x14ac:dyDescent="0.2">
      <c r="B59" s="63"/>
      <c r="C59" s="63" t="s">
        <v>31</v>
      </c>
      <c r="D59" s="64"/>
      <c r="E59" s="72"/>
      <c r="F59" s="83" t="e">
        <f>#REF!+#REF!</f>
        <v>#REF!</v>
      </c>
      <c r="G59" s="83" t="e">
        <f>#REF!+#REF!</f>
        <v>#REF!</v>
      </c>
      <c r="H59" s="83" t="e">
        <f>#REF!+#REF!</f>
        <v>#REF!</v>
      </c>
      <c r="I59" s="83" t="e">
        <f>#REF!+#REF!</f>
        <v>#REF!</v>
      </c>
      <c r="J59" s="83" t="e">
        <f>#REF!+#REF!</f>
        <v>#REF!</v>
      </c>
      <c r="K59" s="83" t="e">
        <f>#REF!+#REF!</f>
        <v>#REF!</v>
      </c>
      <c r="L59" s="83" t="e">
        <f>#REF!+#REF!</f>
        <v>#REF!</v>
      </c>
      <c r="M59" s="83" t="e">
        <f>#REF!+#REF!</f>
        <v>#REF!</v>
      </c>
      <c r="N59" s="83" t="e">
        <f>#REF!+#REF!</f>
        <v>#REF!</v>
      </c>
      <c r="O59" s="83" t="e">
        <f>#REF!+#REF!</f>
        <v>#REF!</v>
      </c>
      <c r="P59" s="83" t="e">
        <f>#REF!+#REF!</f>
        <v>#REF!</v>
      </c>
      <c r="Q59" s="83" t="e">
        <f>#REF!+#REF!</f>
        <v>#REF!</v>
      </c>
      <c r="R59" s="85" t="e">
        <f t="shared" si="66"/>
        <v>#REF!</v>
      </c>
      <c r="S59" s="72"/>
      <c r="T59" s="83" t="e">
        <f t="shared" si="67"/>
        <v>#REF!</v>
      </c>
      <c r="U59" s="83" t="e">
        <f t="shared" si="68"/>
        <v>#REF!</v>
      </c>
      <c r="V59" s="83" t="e">
        <f t="shared" si="69"/>
        <v>#REF!</v>
      </c>
      <c r="W59" s="83" t="e">
        <f t="shared" si="70"/>
        <v>#REF!</v>
      </c>
      <c r="X59" s="85" t="e">
        <f t="shared" si="64"/>
        <v>#REF!</v>
      </c>
      <c r="Y59" s="3"/>
      <c r="Z59" s="83">
        <v>0</v>
      </c>
      <c r="AA59" s="83">
        <v>0</v>
      </c>
      <c r="AB59" s="83">
        <v>0</v>
      </c>
      <c r="AC59" s="83">
        <v>0</v>
      </c>
      <c r="AD59" s="85">
        <f t="shared" si="65"/>
        <v>0</v>
      </c>
      <c r="AE59" s="3"/>
      <c r="AF59" s="83" t="e">
        <f t="shared" si="63"/>
        <v>#REF!</v>
      </c>
      <c r="AG59" s="83" t="e">
        <f t="shared" si="63"/>
        <v>#REF!</v>
      </c>
      <c r="AH59" s="83" t="e">
        <f t="shared" si="63"/>
        <v>#REF!</v>
      </c>
      <c r="AI59" s="83" t="e">
        <f t="shared" si="63"/>
        <v>#REF!</v>
      </c>
      <c r="AJ59" s="85" t="e">
        <f t="shared" si="63"/>
        <v>#REF!</v>
      </c>
      <c r="AK59" s="3"/>
      <c r="AL59" s="3"/>
      <c r="AM59" s="3"/>
    </row>
    <row r="60" spans="2:39" collapsed="1" x14ac:dyDescent="0.2">
      <c r="B60" s="63"/>
      <c r="C60" s="63" t="s">
        <v>0</v>
      </c>
      <c r="D60" s="64"/>
      <c r="E60" s="72"/>
      <c r="F60" s="73" t="e">
        <f t="shared" ref="F60:R60" si="71">SUM(F53:F59)</f>
        <v>#REF!</v>
      </c>
      <c r="G60" s="73" t="e">
        <f t="shared" si="71"/>
        <v>#REF!</v>
      </c>
      <c r="H60" s="73" t="e">
        <f t="shared" si="71"/>
        <v>#REF!</v>
      </c>
      <c r="I60" s="73" t="e">
        <f t="shared" si="71"/>
        <v>#REF!</v>
      </c>
      <c r="J60" s="73" t="e">
        <f t="shared" si="71"/>
        <v>#REF!</v>
      </c>
      <c r="K60" s="73" t="e">
        <f t="shared" si="71"/>
        <v>#REF!</v>
      </c>
      <c r="L60" s="73" t="e">
        <f t="shared" si="71"/>
        <v>#REF!</v>
      </c>
      <c r="M60" s="73" t="e">
        <f t="shared" si="71"/>
        <v>#REF!</v>
      </c>
      <c r="N60" s="73" t="e">
        <f t="shared" si="71"/>
        <v>#REF!</v>
      </c>
      <c r="O60" s="73" t="e">
        <f t="shared" si="71"/>
        <v>#REF!</v>
      </c>
      <c r="P60" s="73" t="e">
        <f t="shared" si="71"/>
        <v>#REF!</v>
      </c>
      <c r="Q60" s="73" t="e">
        <f t="shared" si="71"/>
        <v>#REF!</v>
      </c>
      <c r="R60" s="80" t="e">
        <f t="shared" si="71"/>
        <v>#REF!</v>
      </c>
      <c r="S60" s="72"/>
      <c r="T60" s="73" t="e">
        <f>SUM(T53:T59)</f>
        <v>#REF!</v>
      </c>
      <c r="U60" s="73" t="e">
        <f>SUM(U53:U59)</f>
        <v>#REF!</v>
      </c>
      <c r="V60" s="73" t="e">
        <f>SUM(V53:V59)</f>
        <v>#REF!</v>
      </c>
      <c r="W60" s="73" t="e">
        <f>SUM(W53:W59)</f>
        <v>#REF!</v>
      </c>
      <c r="X60" s="80" t="e">
        <f>SUM(X53:X59)</f>
        <v>#REF!</v>
      </c>
      <c r="Y60" s="3"/>
      <c r="Z60" s="73">
        <v>0</v>
      </c>
      <c r="AA60" s="73">
        <v>0</v>
      </c>
      <c r="AB60" s="73">
        <v>0</v>
      </c>
      <c r="AC60" s="73">
        <v>0</v>
      </c>
      <c r="AD60" s="80">
        <f>SUM(Z60:AC60)</f>
        <v>0</v>
      </c>
      <c r="AE60" s="3"/>
      <c r="AF60" s="73" t="e">
        <f t="shared" ref="AF60:AJ60" si="72">Z60-T60</f>
        <v>#REF!</v>
      </c>
      <c r="AG60" s="73" t="e">
        <f t="shared" si="72"/>
        <v>#REF!</v>
      </c>
      <c r="AH60" s="73" t="e">
        <f t="shared" si="72"/>
        <v>#REF!</v>
      </c>
      <c r="AI60" s="73" t="e">
        <f t="shared" si="72"/>
        <v>#REF!</v>
      </c>
      <c r="AJ60" s="80" t="e">
        <f t="shared" si="72"/>
        <v>#REF!</v>
      </c>
      <c r="AK60" s="3"/>
      <c r="AL60" s="3"/>
      <c r="AM60" s="3"/>
    </row>
    <row r="61" spans="2:39" hidden="1" x14ac:dyDescent="0.2">
      <c r="B61" s="63"/>
      <c r="C61" s="63"/>
      <c r="D61" s="64"/>
      <c r="E61" s="72"/>
      <c r="F61" s="73"/>
      <c r="G61" s="63"/>
      <c r="H61" s="63"/>
      <c r="I61" s="63"/>
      <c r="J61" s="63"/>
      <c r="K61" s="63"/>
      <c r="L61" s="63"/>
      <c r="M61" s="63"/>
      <c r="N61" s="63"/>
      <c r="O61" s="63"/>
      <c r="P61" s="63"/>
      <c r="Q61" s="63"/>
      <c r="R61" s="71"/>
      <c r="S61" s="72"/>
      <c r="T61" s="63"/>
      <c r="U61" s="63"/>
      <c r="V61" s="63"/>
      <c r="W61" s="63"/>
      <c r="X61" s="71"/>
      <c r="Y61" s="3"/>
      <c r="Z61" s="63"/>
      <c r="AA61" s="63"/>
      <c r="AB61" s="63"/>
      <c r="AC61" s="63"/>
      <c r="AD61" s="71"/>
      <c r="AE61" s="3"/>
      <c r="AF61" s="63">
        <f t="shared" si="63"/>
        <v>0</v>
      </c>
      <c r="AG61" s="63">
        <f t="shared" si="63"/>
        <v>0</v>
      </c>
      <c r="AH61" s="63">
        <f t="shared" si="63"/>
        <v>0</v>
      </c>
      <c r="AI61" s="63">
        <f t="shared" si="63"/>
        <v>0</v>
      </c>
      <c r="AJ61" s="71">
        <f t="shared" si="63"/>
        <v>0</v>
      </c>
      <c r="AK61" s="3"/>
      <c r="AL61" s="3"/>
      <c r="AM61" s="3"/>
    </row>
    <row r="62" spans="2:39" hidden="1" outlineLevel="1" x14ac:dyDescent="0.2">
      <c r="B62" s="63"/>
      <c r="C62" s="63" t="s">
        <v>93</v>
      </c>
      <c r="D62" s="64"/>
      <c r="E62" s="72"/>
      <c r="F62" s="73" t="e">
        <f>#REF!+#REF!</f>
        <v>#REF!</v>
      </c>
      <c r="G62" s="73" t="e">
        <f>#REF!+#REF!</f>
        <v>#REF!</v>
      </c>
      <c r="H62" s="73" t="e">
        <f>#REF!+#REF!</f>
        <v>#REF!</v>
      </c>
      <c r="I62" s="73" t="e">
        <f>#REF!+#REF!</f>
        <v>#REF!</v>
      </c>
      <c r="J62" s="73" t="e">
        <f>#REF!+#REF!</f>
        <v>#REF!</v>
      </c>
      <c r="K62" s="73" t="e">
        <f>#REF!+#REF!</f>
        <v>#REF!</v>
      </c>
      <c r="L62" s="73" t="e">
        <f>#REF!+#REF!</f>
        <v>#REF!</v>
      </c>
      <c r="M62" s="73" t="e">
        <f>#REF!+#REF!</f>
        <v>#REF!</v>
      </c>
      <c r="N62" s="73" t="e">
        <f>#REF!+#REF!</f>
        <v>#REF!</v>
      </c>
      <c r="O62" s="73" t="e">
        <f>#REF!+#REF!</f>
        <v>#REF!</v>
      </c>
      <c r="P62" s="73" t="e">
        <f>#REF!+#REF!</f>
        <v>#REF!</v>
      </c>
      <c r="Q62" s="73" t="e">
        <f>#REF!+#REF!</f>
        <v>#REF!</v>
      </c>
      <c r="R62" s="80" t="e">
        <f t="shared" ref="R62:R68" si="73">SUM(F62:Q62)</f>
        <v>#REF!</v>
      </c>
      <c r="S62" s="72"/>
      <c r="T62" s="73" t="e">
        <f t="shared" ref="T62:T68" si="74">SUM(F62:H62)/1000</f>
        <v>#REF!</v>
      </c>
      <c r="U62" s="73" t="e">
        <f t="shared" ref="U62:U68" si="75">SUM(I62:K62)/1000</f>
        <v>#REF!</v>
      </c>
      <c r="V62" s="73" t="e">
        <f t="shared" ref="V62:V68" si="76">SUM(L62:N62)/1000</f>
        <v>#REF!</v>
      </c>
      <c r="W62" s="73" t="e">
        <f t="shared" ref="W62:W68" si="77">SUM(O62:Q62)/1000</f>
        <v>#REF!</v>
      </c>
      <c r="X62" s="80" t="e">
        <f t="shared" ref="X62:X68" si="78">SUM(T62:W62)</f>
        <v>#REF!</v>
      </c>
      <c r="Y62" s="3"/>
      <c r="Z62" s="73">
        <v>516.83333333333337</v>
      </c>
      <c r="AA62" s="73">
        <v>615.91666666666663</v>
      </c>
      <c r="AB62" s="73">
        <v>702.58333333333348</v>
      </c>
      <c r="AC62" s="73">
        <v>755.5</v>
      </c>
      <c r="AD62" s="80">
        <f t="shared" ref="AD62:AD68" si="79">SUM(Z62:AC62)</f>
        <v>2590.8333333333335</v>
      </c>
      <c r="AE62" s="3"/>
      <c r="AF62" s="73" t="e">
        <f t="shared" si="63"/>
        <v>#REF!</v>
      </c>
      <c r="AG62" s="73" t="e">
        <f t="shared" si="63"/>
        <v>#REF!</v>
      </c>
      <c r="AH62" s="73" t="e">
        <f t="shared" si="63"/>
        <v>#REF!</v>
      </c>
      <c r="AI62" s="73" t="e">
        <f t="shared" si="63"/>
        <v>#REF!</v>
      </c>
      <c r="AJ62" s="80" t="e">
        <f t="shared" si="63"/>
        <v>#REF!</v>
      </c>
      <c r="AK62" s="3"/>
      <c r="AL62" s="3"/>
      <c r="AM62" s="3"/>
    </row>
    <row r="63" spans="2:39" hidden="1" outlineLevel="1" x14ac:dyDescent="0.2">
      <c r="B63" s="63"/>
      <c r="C63" s="63" t="s">
        <v>27</v>
      </c>
      <c r="D63" s="64"/>
      <c r="E63" s="72"/>
      <c r="F63" s="73" t="e">
        <f>#REF!+#REF!</f>
        <v>#REF!</v>
      </c>
      <c r="G63" s="73" t="e">
        <f>#REF!+#REF!</f>
        <v>#REF!</v>
      </c>
      <c r="H63" s="73" t="e">
        <f>#REF!+#REF!</f>
        <v>#REF!</v>
      </c>
      <c r="I63" s="73" t="e">
        <f>#REF!+#REF!</f>
        <v>#REF!</v>
      </c>
      <c r="J63" s="73" t="e">
        <f>#REF!+#REF!</f>
        <v>#REF!</v>
      </c>
      <c r="K63" s="73" t="e">
        <f>#REF!+#REF!</f>
        <v>#REF!</v>
      </c>
      <c r="L63" s="73" t="e">
        <f>#REF!+#REF!</f>
        <v>#REF!</v>
      </c>
      <c r="M63" s="73" t="e">
        <f>#REF!+#REF!</f>
        <v>#REF!</v>
      </c>
      <c r="N63" s="73" t="e">
        <f>#REF!+#REF!</f>
        <v>#REF!</v>
      </c>
      <c r="O63" s="73" t="e">
        <f>#REF!+#REF!</f>
        <v>#REF!</v>
      </c>
      <c r="P63" s="73" t="e">
        <f>#REF!+#REF!</f>
        <v>#REF!</v>
      </c>
      <c r="Q63" s="73" t="e">
        <f>#REF!+#REF!</f>
        <v>#REF!</v>
      </c>
      <c r="R63" s="80" t="e">
        <f t="shared" si="73"/>
        <v>#REF!</v>
      </c>
      <c r="S63" s="72"/>
      <c r="T63" s="73" t="e">
        <f t="shared" si="74"/>
        <v>#REF!</v>
      </c>
      <c r="U63" s="73" t="e">
        <f t="shared" si="75"/>
        <v>#REF!</v>
      </c>
      <c r="V63" s="73" t="e">
        <f t="shared" si="76"/>
        <v>#REF!</v>
      </c>
      <c r="W63" s="73" t="e">
        <f t="shared" si="77"/>
        <v>#REF!</v>
      </c>
      <c r="X63" s="80" t="e">
        <f t="shared" si="78"/>
        <v>#REF!</v>
      </c>
      <c r="Y63" s="3"/>
      <c r="Z63" s="73">
        <v>0</v>
      </c>
      <c r="AA63" s="73">
        <v>0</v>
      </c>
      <c r="AB63" s="73">
        <v>0</v>
      </c>
      <c r="AC63" s="73">
        <v>0</v>
      </c>
      <c r="AD63" s="80">
        <f t="shared" si="79"/>
        <v>0</v>
      </c>
      <c r="AE63" s="3"/>
      <c r="AF63" s="73" t="e">
        <f t="shared" si="63"/>
        <v>#REF!</v>
      </c>
      <c r="AG63" s="73" t="e">
        <f t="shared" si="63"/>
        <v>#REF!</v>
      </c>
      <c r="AH63" s="73" t="e">
        <f t="shared" si="63"/>
        <v>#REF!</v>
      </c>
      <c r="AI63" s="73" t="e">
        <f t="shared" si="63"/>
        <v>#REF!</v>
      </c>
      <c r="AJ63" s="80" t="e">
        <f t="shared" si="63"/>
        <v>#REF!</v>
      </c>
      <c r="AK63" s="3"/>
      <c r="AL63" s="3"/>
      <c r="AM63" s="3"/>
    </row>
    <row r="64" spans="2:39" hidden="1" outlineLevel="1" x14ac:dyDescent="0.2">
      <c r="B64" s="63"/>
      <c r="C64" s="63" t="s">
        <v>28</v>
      </c>
      <c r="D64" s="64"/>
      <c r="E64" s="72"/>
      <c r="F64" s="73" t="e">
        <f>#REF!+#REF!</f>
        <v>#REF!</v>
      </c>
      <c r="G64" s="73" t="e">
        <f>#REF!+#REF!</f>
        <v>#REF!</v>
      </c>
      <c r="H64" s="73" t="e">
        <f>#REF!+#REF!</f>
        <v>#REF!</v>
      </c>
      <c r="I64" s="73" t="e">
        <f>#REF!+#REF!</f>
        <v>#REF!</v>
      </c>
      <c r="J64" s="73" t="e">
        <f>#REF!+#REF!</f>
        <v>#REF!</v>
      </c>
      <c r="K64" s="73" t="e">
        <f>#REF!+#REF!</f>
        <v>#REF!</v>
      </c>
      <c r="L64" s="73" t="e">
        <f>#REF!+#REF!</f>
        <v>#REF!</v>
      </c>
      <c r="M64" s="73" t="e">
        <f>#REF!+#REF!</f>
        <v>#REF!</v>
      </c>
      <c r="N64" s="73" t="e">
        <f>#REF!+#REF!</f>
        <v>#REF!</v>
      </c>
      <c r="O64" s="73" t="e">
        <f>#REF!+#REF!</f>
        <v>#REF!</v>
      </c>
      <c r="P64" s="73" t="e">
        <f>#REF!+#REF!</f>
        <v>#REF!</v>
      </c>
      <c r="Q64" s="73" t="e">
        <f>#REF!+#REF!</f>
        <v>#REF!</v>
      </c>
      <c r="R64" s="80" t="e">
        <f t="shared" si="73"/>
        <v>#REF!</v>
      </c>
      <c r="S64" s="72"/>
      <c r="T64" s="73" t="e">
        <f t="shared" si="74"/>
        <v>#REF!</v>
      </c>
      <c r="U64" s="73" t="e">
        <f t="shared" si="75"/>
        <v>#REF!</v>
      </c>
      <c r="V64" s="73" t="e">
        <f t="shared" si="76"/>
        <v>#REF!</v>
      </c>
      <c r="W64" s="73" t="e">
        <f t="shared" si="77"/>
        <v>#REF!</v>
      </c>
      <c r="X64" s="80" t="e">
        <f t="shared" si="78"/>
        <v>#REF!</v>
      </c>
      <c r="Y64" s="3"/>
      <c r="Z64" s="73">
        <v>18</v>
      </c>
      <c r="AA64" s="73">
        <v>18</v>
      </c>
      <c r="AB64" s="73">
        <v>18</v>
      </c>
      <c r="AC64" s="73">
        <v>18</v>
      </c>
      <c r="AD64" s="80">
        <f t="shared" si="79"/>
        <v>72</v>
      </c>
      <c r="AE64" s="3"/>
      <c r="AF64" s="73" t="e">
        <f t="shared" si="63"/>
        <v>#REF!</v>
      </c>
      <c r="AG64" s="73" t="e">
        <f t="shared" si="63"/>
        <v>#REF!</v>
      </c>
      <c r="AH64" s="73" t="e">
        <f t="shared" si="63"/>
        <v>#REF!</v>
      </c>
      <c r="AI64" s="73" t="e">
        <f t="shared" si="63"/>
        <v>#REF!</v>
      </c>
      <c r="AJ64" s="80" t="e">
        <f t="shared" si="63"/>
        <v>#REF!</v>
      </c>
      <c r="AK64" s="3"/>
      <c r="AL64" s="3"/>
      <c r="AM64" s="3"/>
    </row>
    <row r="65" spans="2:39" hidden="1" outlineLevel="1" x14ac:dyDescent="0.2">
      <c r="B65" s="63"/>
      <c r="C65" s="63" t="s">
        <v>64</v>
      </c>
      <c r="D65" s="64"/>
      <c r="E65" s="72"/>
      <c r="F65" s="73" t="e">
        <f>#REF!+#REF!</f>
        <v>#REF!</v>
      </c>
      <c r="G65" s="73" t="e">
        <f>#REF!+#REF!</f>
        <v>#REF!</v>
      </c>
      <c r="H65" s="73" t="e">
        <f>#REF!+#REF!</f>
        <v>#REF!</v>
      </c>
      <c r="I65" s="73" t="e">
        <f>#REF!+#REF!</f>
        <v>#REF!</v>
      </c>
      <c r="J65" s="73" t="e">
        <f>#REF!+#REF!</f>
        <v>#REF!</v>
      </c>
      <c r="K65" s="73" t="e">
        <f>#REF!+#REF!</f>
        <v>#REF!</v>
      </c>
      <c r="L65" s="73" t="e">
        <f>#REF!+#REF!</f>
        <v>#REF!</v>
      </c>
      <c r="M65" s="73" t="e">
        <f>#REF!+#REF!</f>
        <v>#REF!</v>
      </c>
      <c r="N65" s="73" t="e">
        <f>#REF!+#REF!</f>
        <v>#REF!</v>
      </c>
      <c r="O65" s="73" t="e">
        <f>#REF!+#REF!</f>
        <v>#REF!</v>
      </c>
      <c r="P65" s="73" t="e">
        <f>#REF!+#REF!</f>
        <v>#REF!</v>
      </c>
      <c r="Q65" s="73" t="e">
        <f>#REF!+#REF!</f>
        <v>#REF!</v>
      </c>
      <c r="R65" s="80" t="e">
        <f>SUM(F65:Q65)</f>
        <v>#REF!</v>
      </c>
      <c r="S65" s="72"/>
      <c r="T65" s="73" t="e">
        <f t="shared" si="74"/>
        <v>#REF!</v>
      </c>
      <c r="U65" s="73" t="e">
        <f t="shared" si="75"/>
        <v>#REF!</v>
      </c>
      <c r="V65" s="73" t="e">
        <f t="shared" si="76"/>
        <v>#REF!</v>
      </c>
      <c r="W65" s="73" t="e">
        <f t="shared" si="77"/>
        <v>#REF!</v>
      </c>
      <c r="X65" s="80" t="e">
        <f t="shared" si="78"/>
        <v>#REF!</v>
      </c>
      <c r="Y65" s="3"/>
      <c r="Z65" s="73">
        <v>432</v>
      </c>
      <c r="AA65" s="73">
        <v>661</v>
      </c>
      <c r="AB65" s="73">
        <v>846</v>
      </c>
      <c r="AC65" s="73">
        <v>999</v>
      </c>
      <c r="AD65" s="80">
        <f t="shared" si="79"/>
        <v>2938</v>
      </c>
      <c r="AE65" s="3"/>
      <c r="AF65" s="73" t="e">
        <f t="shared" si="63"/>
        <v>#REF!</v>
      </c>
      <c r="AG65" s="73" t="e">
        <f t="shared" si="63"/>
        <v>#REF!</v>
      </c>
      <c r="AH65" s="73" t="e">
        <f t="shared" si="63"/>
        <v>#REF!</v>
      </c>
      <c r="AI65" s="73" t="e">
        <f t="shared" si="63"/>
        <v>#REF!</v>
      </c>
      <c r="AJ65" s="80" t="e">
        <f t="shared" si="63"/>
        <v>#REF!</v>
      </c>
      <c r="AK65" s="3"/>
      <c r="AL65" s="3"/>
      <c r="AM65" s="3"/>
    </row>
    <row r="66" spans="2:39" hidden="1" outlineLevel="1" x14ac:dyDescent="0.2">
      <c r="B66" s="63"/>
      <c r="C66" s="63" t="s">
        <v>29</v>
      </c>
      <c r="D66" s="64"/>
      <c r="E66" s="72"/>
      <c r="F66" s="73" t="e">
        <f>#REF!+#REF!</f>
        <v>#REF!</v>
      </c>
      <c r="G66" s="73" t="e">
        <f>#REF!+#REF!</f>
        <v>#REF!</v>
      </c>
      <c r="H66" s="73" t="e">
        <f>#REF!+#REF!</f>
        <v>#REF!</v>
      </c>
      <c r="I66" s="73" t="e">
        <f>#REF!+#REF!</f>
        <v>#REF!</v>
      </c>
      <c r="J66" s="73" t="e">
        <f>#REF!+#REF!</f>
        <v>#REF!</v>
      </c>
      <c r="K66" s="73" t="e">
        <f>#REF!+#REF!</f>
        <v>#REF!</v>
      </c>
      <c r="L66" s="73" t="e">
        <f>#REF!+#REF!</f>
        <v>#REF!</v>
      </c>
      <c r="M66" s="73" t="e">
        <f>#REF!+#REF!</f>
        <v>#REF!</v>
      </c>
      <c r="N66" s="73" t="e">
        <f>#REF!+#REF!</f>
        <v>#REF!</v>
      </c>
      <c r="O66" s="73" t="e">
        <f>#REF!+#REF!</f>
        <v>#REF!</v>
      </c>
      <c r="P66" s="73" t="e">
        <f>#REF!+#REF!</f>
        <v>#REF!</v>
      </c>
      <c r="Q66" s="73" t="e">
        <f>#REF!+#REF!</f>
        <v>#REF!</v>
      </c>
      <c r="R66" s="80" t="e">
        <f t="shared" si="73"/>
        <v>#REF!</v>
      </c>
      <c r="S66" s="72"/>
      <c r="T66" s="73" t="e">
        <f t="shared" si="74"/>
        <v>#REF!</v>
      </c>
      <c r="U66" s="73" t="e">
        <f t="shared" si="75"/>
        <v>#REF!</v>
      </c>
      <c r="V66" s="73" t="e">
        <f t="shared" si="76"/>
        <v>#REF!</v>
      </c>
      <c r="W66" s="73" t="e">
        <f t="shared" si="77"/>
        <v>#REF!</v>
      </c>
      <c r="X66" s="80" t="e">
        <f t="shared" si="78"/>
        <v>#REF!</v>
      </c>
      <c r="Y66" s="3"/>
      <c r="Z66" s="73">
        <v>36</v>
      </c>
      <c r="AA66" s="73">
        <v>45</v>
      </c>
      <c r="AB66" s="73">
        <v>54</v>
      </c>
      <c r="AC66" s="73">
        <v>63</v>
      </c>
      <c r="AD66" s="80">
        <f t="shared" si="79"/>
        <v>198</v>
      </c>
      <c r="AE66" s="3"/>
      <c r="AF66" s="73" t="e">
        <f t="shared" si="63"/>
        <v>#REF!</v>
      </c>
      <c r="AG66" s="73" t="e">
        <f t="shared" si="63"/>
        <v>#REF!</v>
      </c>
      <c r="AH66" s="73" t="e">
        <f t="shared" si="63"/>
        <v>#REF!</v>
      </c>
      <c r="AI66" s="73" t="e">
        <f t="shared" si="63"/>
        <v>#REF!</v>
      </c>
      <c r="AJ66" s="80" t="e">
        <f t="shared" si="63"/>
        <v>#REF!</v>
      </c>
      <c r="AK66" s="3"/>
      <c r="AL66" s="3"/>
      <c r="AM66" s="3"/>
    </row>
    <row r="67" spans="2:39" hidden="1" outlineLevel="1" x14ac:dyDescent="0.2">
      <c r="B67" s="63"/>
      <c r="C67" s="63" t="s">
        <v>30</v>
      </c>
      <c r="D67" s="64"/>
      <c r="E67" s="72"/>
      <c r="F67" s="73" t="e">
        <f>#REF!+#REF!</f>
        <v>#REF!</v>
      </c>
      <c r="G67" s="73" t="e">
        <f>#REF!+#REF!</f>
        <v>#REF!</v>
      </c>
      <c r="H67" s="73" t="e">
        <f>#REF!+#REF!</f>
        <v>#REF!</v>
      </c>
      <c r="I67" s="73" t="e">
        <f>#REF!+#REF!</f>
        <v>#REF!</v>
      </c>
      <c r="J67" s="73" t="e">
        <f>#REF!+#REF!</f>
        <v>#REF!</v>
      </c>
      <c r="K67" s="73" t="e">
        <f>#REF!+#REF!</f>
        <v>#REF!</v>
      </c>
      <c r="L67" s="73" t="e">
        <f>#REF!+#REF!</f>
        <v>#REF!</v>
      </c>
      <c r="M67" s="73" t="e">
        <f>#REF!+#REF!</f>
        <v>#REF!</v>
      </c>
      <c r="N67" s="73" t="e">
        <f>#REF!+#REF!</f>
        <v>#REF!</v>
      </c>
      <c r="O67" s="73" t="e">
        <f>#REF!+#REF!</f>
        <v>#REF!</v>
      </c>
      <c r="P67" s="73" t="e">
        <f>#REF!+#REF!</f>
        <v>#REF!</v>
      </c>
      <c r="Q67" s="73" t="e">
        <f>#REF!+#REF!</f>
        <v>#REF!</v>
      </c>
      <c r="R67" s="80" t="e">
        <f t="shared" si="73"/>
        <v>#REF!</v>
      </c>
      <c r="S67" s="72"/>
      <c r="T67" s="73" t="e">
        <f t="shared" si="74"/>
        <v>#REF!</v>
      </c>
      <c r="U67" s="73" t="e">
        <f t="shared" si="75"/>
        <v>#REF!</v>
      </c>
      <c r="V67" s="73" t="e">
        <f t="shared" si="76"/>
        <v>#REF!</v>
      </c>
      <c r="W67" s="73" t="e">
        <f t="shared" si="77"/>
        <v>#REF!</v>
      </c>
      <c r="X67" s="80" t="e">
        <f t="shared" si="78"/>
        <v>#REF!</v>
      </c>
      <c r="Y67" s="3"/>
      <c r="Z67" s="73">
        <v>25.841666666666669</v>
      </c>
      <c r="AA67" s="73">
        <v>30.795833333333331</v>
      </c>
      <c r="AB67" s="73">
        <v>35.12916666666667</v>
      </c>
      <c r="AC67" s="73">
        <v>37.774999999999999</v>
      </c>
      <c r="AD67" s="80">
        <f t="shared" si="79"/>
        <v>129.54166666666669</v>
      </c>
      <c r="AE67" s="3"/>
      <c r="AF67" s="73" t="e">
        <f t="shared" si="63"/>
        <v>#REF!</v>
      </c>
      <c r="AG67" s="73" t="e">
        <f t="shared" si="63"/>
        <v>#REF!</v>
      </c>
      <c r="AH67" s="73" t="e">
        <f t="shared" si="63"/>
        <v>#REF!</v>
      </c>
      <c r="AI67" s="73" t="e">
        <f t="shared" si="63"/>
        <v>#REF!</v>
      </c>
      <c r="AJ67" s="80" t="e">
        <f t="shared" si="63"/>
        <v>#REF!</v>
      </c>
      <c r="AK67" s="3"/>
      <c r="AL67" s="3"/>
      <c r="AM67" s="3"/>
    </row>
    <row r="68" spans="2:39" hidden="1" outlineLevel="1" x14ac:dyDescent="0.2">
      <c r="B68" s="63"/>
      <c r="C68" s="63" t="s">
        <v>31</v>
      </c>
      <c r="D68" s="86">
        <v>0.28000000000000003</v>
      </c>
      <c r="E68" s="72"/>
      <c r="F68" s="95" t="e">
        <f>#REF!+#REF!</f>
        <v>#REF!</v>
      </c>
      <c r="G68" s="95" t="e">
        <f>#REF!+#REF!</f>
        <v>#REF!</v>
      </c>
      <c r="H68" s="95" t="e">
        <f>#REF!+#REF!</f>
        <v>#REF!</v>
      </c>
      <c r="I68" s="95" t="e">
        <f>#REF!+#REF!</f>
        <v>#REF!</v>
      </c>
      <c r="J68" s="95" t="e">
        <f>#REF!+#REF!</f>
        <v>#REF!</v>
      </c>
      <c r="K68" s="95" t="e">
        <f>#REF!+#REF!</f>
        <v>#REF!</v>
      </c>
      <c r="L68" s="95" t="e">
        <f>#REF!+#REF!</f>
        <v>#REF!</v>
      </c>
      <c r="M68" s="95" t="e">
        <f>#REF!+#REF!</f>
        <v>#REF!</v>
      </c>
      <c r="N68" s="95" t="e">
        <f>#REF!+#REF!</f>
        <v>#REF!</v>
      </c>
      <c r="O68" s="95" t="e">
        <f>#REF!+#REF!</f>
        <v>#REF!</v>
      </c>
      <c r="P68" s="95" t="e">
        <f>#REF!+#REF!</f>
        <v>#REF!</v>
      </c>
      <c r="Q68" s="95" t="e">
        <f>#REF!+#REF!</f>
        <v>#REF!</v>
      </c>
      <c r="R68" s="85" t="e">
        <f t="shared" si="73"/>
        <v>#REF!</v>
      </c>
      <c r="S68" s="72"/>
      <c r="T68" s="83" t="e">
        <f t="shared" si="74"/>
        <v>#REF!</v>
      </c>
      <c r="U68" s="83" t="e">
        <f t="shared" si="75"/>
        <v>#REF!</v>
      </c>
      <c r="V68" s="83" t="e">
        <f t="shared" si="76"/>
        <v>#REF!</v>
      </c>
      <c r="W68" s="83" t="e">
        <f t="shared" si="77"/>
        <v>#REF!</v>
      </c>
      <c r="X68" s="85" t="e">
        <f t="shared" si="78"/>
        <v>#REF!</v>
      </c>
      <c r="Y68" s="3"/>
      <c r="Z68" s="83">
        <v>129.20833333333334</v>
      </c>
      <c r="AA68" s="83">
        <v>153.97916666666666</v>
      </c>
      <c r="AB68" s="83">
        <v>175.64583333333337</v>
      </c>
      <c r="AC68" s="83">
        <v>188.875</v>
      </c>
      <c r="AD68" s="85">
        <f t="shared" si="79"/>
        <v>647.70833333333337</v>
      </c>
      <c r="AE68" s="3"/>
      <c r="AF68" s="83" t="e">
        <f t="shared" si="63"/>
        <v>#REF!</v>
      </c>
      <c r="AG68" s="83" t="e">
        <f t="shared" si="63"/>
        <v>#REF!</v>
      </c>
      <c r="AH68" s="83" t="e">
        <f t="shared" si="63"/>
        <v>#REF!</v>
      </c>
      <c r="AI68" s="83" t="e">
        <f t="shared" si="63"/>
        <v>#REF!</v>
      </c>
      <c r="AJ68" s="85" t="e">
        <f t="shared" si="63"/>
        <v>#REF!</v>
      </c>
      <c r="AK68" s="3"/>
      <c r="AL68" s="3"/>
      <c r="AM68" s="3"/>
    </row>
    <row r="69" spans="2:39" collapsed="1" x14ac:dyDescent="0.2">
      <c r="B69" s="63"/>
      <c r="C69" s="63" t="s">
        <v>79</v>
      </c>
      <c r="D69" s="64"/>
      <c r="E69" s="72"/>
      <c r="F69" s="73" t="e">
        <f>SUM(F62:F68)</f>
        <v>#REF!</v>
      </c>
      <c r="G69" s="73" t="e">
        <f t="shared" ref="G69:Q69" si="80">SUM(G62:G68)</f>
        <v>#REF!</v>
      </c>
      <c r="H69" s="73" t="e">
        <f t="shared" si="80"/>
        <v>#REF!</v>
      </c>
      <c r="I69" s="73" t="e">
        <f t="shared" si="80"/>
        <v>#REF!</v>
      </c>
      <c r="J69" s="73" t="e">
        <f t="shared" si="80"/>
        <v>#REF!</v>
      </c>
      <c r="K69" s="73" t="e">
        <f t="shared" si="80"/>
        <v>#REF!</v>
      </c>
      <c r="L69" s="73" t="e">
        <f t="shared" si="80"/>
        <v>#REF!</v>
      </c>
      <c r="M69" s="73" t="e">
        <f t="shared" si="80"/>
        <v>#REF!</v>
      </c>
      <c r="N69" s="73" t="e">
        <f t="shared" si="80"/>
        <v>#REF!</v>
      </c>
      <c r="O69" s="73" t="e">
        <f t="shared" si="80"/>
        <v>#REF!</v>
      </c>
      <c r="P69" s="73" t="e">
        <f t="shared" si="80"/>
        <v>#REF!</v>
      </c>
      <c r="Q69" s="73" t="e">
        <f t="shared" si="80"/>
        <v>#REF!</v>
      </c>
      <c r="R69" s="80" t="e">
        <f>SUM(R62:R68)</f>
        <v>#REF!</v>
      </c>
      <c r="S69" s="72"/>
      <c r="T69" s="73" t="e">
        <f>SUM(T62:T68)</f>
        <v>#REF!</v>
      </c>
      <c r="U69" s="73" t="e">
        <f>SUM(U62:U68)</f>
        <v>#REF!</v>
      </c>
      <c r="V69" s="73" t="e">
        <f>SUM(V62:V68)</f>
        <v>#REF!</v>
      </c>
      <c r="W69" s="73" t="e">
        <f>SUM(W62:W68)</f>
        <v>#REF!</v>
      </c>
      <c r="X69" s="80" t="e">
        <f>SUM(X62:X68)</f>
        <v>#REF!</v>
      </c>
      <c r="Y69" s="3"/>
      <c r="Z69" s="73">
        <v>1157.8833333333332</v>
      </c>
      <c r="AA69" s="73">
        <v>1524.6916666666666</v>
      </c>
      <c r="AB69" s="73">
        <v>1831.3583333333336</v>
      </c>
      <c r="AC69" s="73">
        <v>2062.15</v>
      </c>
      <c r="AD69" s="80">
        <f>SUM(Z69:AC69)</f>
        <v>6576.0833333333339</v>
      </c>
      <c r="AE69" s="3"/>
      <c r="AF69" s="73" t="e">
        <f t="shared" ref="AF69:AJ69" si="81">Z69-T69</f>
        <v>#REF!</v>
      </c>
      <c r="AG69" s="73" t="e">
        <f t="shared" si="81"/>
        <v>#REF!</v>
      </c>
      <c r="AH69" s="73" t="e">
        <f t="shared" si="81"/>
        <v>#REF!</v>
      </c>
      <c r="AI69" s="73" t="e">
        <f t="shared" si="81"/>
        <v>#REF!</v>
      </c>
      <c r="AJ69" s="80" t="e">
        <f t="shared" si="81"/>
        <v>#REF!</v>
      </c>
      <c r="AK69" s="3"/>
      <c r="AL69" s="3"/>
      <c r="AM69" s="3"/>
    </row>
    <row r="70" spans="2:39" hidden="1" x14ac:dyDescent="0.2">
      <c r="B70" s="63"/>
      <c r="C70" s="63"/>
      <c r="D70" s="64"/>
      <c r="E70" s="72"/>
      <c r="F70" s="91"/>
      <c r="G70" s="91"/>
      <c r="H70" s="91"/>
      <c r="I70" s="91"/>
      <c r="J70" s="91"/>
      <c r="K70" s="91"/>
      <c r="L70" s="91"/>
      <c r="M70" s="91"/>
      <c r="N70" s="91"/>
      <c r="O70" s="91"/>
      <c r="P70" s="91"/>
      <c r="Q70" s="91"/>
      <c r="R70" s="97"/>
      <c r="S70" s="72"/>
      <c r="T70" s="91"/>
      <c r="U70" s="91"/>
      <c r="V70" s="91"/>
      <c r="W70" s="91"/>
      <c r="X70" s="97"/>
      <c r="Y70" s="3"/>
      <c r="Z70" s="91"/>
      <c r="AA70" s="91"/>
      <c r="AB70" s="91"/>
      <c r="AC70" s="91"/>
      <c r="AD70" s="97"/>
      <c r="AE70" s="3"/>
      <c r="AF70" s="91">
        <f t="shared" si="63"/>
        <v>0</v>
      </c>
      <c r="AG70" s="91">
        <f t="shared" si="63"/>
        <v>0</v>
      </c>
      <c r="AH70" s="91">
        <f t="shared" si="63"/>
        <v>0</v>
      </c>
      <c r="AI70" s="91">
        <f t="shared" si="63"/>
        <v>0</v>
      </c>
      <c r="AJ70" s="97">
        <f t="shared" si="63"/>
        <v>0</v>
      </c>
      <c r="AK70" s="3"/>
      <c r="AL70" s="3"/>
      <c r="AM70" s="3"/>
    </row>
    <row r="71" spans="2:39" x14ac:dyDescent="0.2">
      <c r="B71" s="63"/>
      <c r="C71" s="65" t="s">
        <v>66</v>
      </c>
      <c r="D71" s="66"/>
      <c r="E71" s="92"/>
      <c r="F71" s="75" t="e">
        <f t="shared" ref="F71:Q71" si="82">SUM(F69,F60,F51)</f>
        <v>#REF!</v>
      </c>
      <c r="G71" s="75" t="e">
        <f t="shared" si="82"/>
        <v>#REF!</v>
      </c>
      <c r="H71" s="75" t="e">
        <f t="shared" si="82"/>
        <v>#REF!</v>
      </c>
      <c r="I71" s="75" t="e">
        <f t="shared" si="82"/>
        <v>#REF!</v>
      </c>
      <c r="J71" s="75" t="e">
        <f t="shared" si="82"/>
        <v>#REF!</v>
      </c>
      <c r="K71" s="75" t="e">
        <f t="shared" si="82"/>
        <v>#REF!</v>
      </c>
      <c r="L71" s="75" t="e">
        <f t="shared" si="82"/>
        <v>#REF!</v>
      </c>
      <c r="M71" s="75" t="e">
        <f t="shared" si="82"/>
        <v>#REF!</v>
      </c>
      <c r="N71" s="75" t="e">
        <f t="shared" si="82"/>
        <v>#REF!</v>
      </c>
      <c r="O71" s="75" t="e">
        <f t="shared" si="82"/>
        <v>#REF!</v>
      </c>
      <c r="P71" s="75" t="e">
        <f t="shared" si="82"/>
        <v>#REF!</v>
      </c>
      <c r="Q71" s="75" t="e">
        <f t="shared" si="82"/>
        <v>#REF!</v>
      </c>
      <c r="R71" s="76" t="e">
        <f>SUM(R69,R60,R51)</f>
        <v>#REF!</v>
      </c>
      <c r="S71" s="92"/>
      <c r="T71" s="75" t="e">
        <f>SUM(T69,T60,T51)</f>
        <v>#REF!</v>
      </c>
      <c r="U71" s="75" t="e">
        <f>SUM(U69,U60,U51)</f>
        <v>#REF!</v>
      </c>
      <c r="V71" s="75" t="e">
        <f>SUM(V69,V60,V51)</f>
        <v>#REF!</v>
      </c>
      <c r="W71" s="75" t="e">
        <f>SUM(W69,W60,W51)</f>
        <v>#REF!</v>
      </c>
      <c r="X71" s="76" t="e">
        <f>SUM(X69,X60,X51)</f>
        <v>#REF!</v>
      </c>
      <c r="Y71" s="3"/>
      <c r="Z71" s="75">
        <v>2099.7670833333332</v>
      </c>
      <c r="AA71" s="75">
        <v>2516.0754166666666</v>
      </c>
      <c r="AB71" s="75">
        <v>2884.6170833333335</v>
      </c>
      <c r="AC71" s="75">
        <v>3164.9087500000001</v>
      </c>
      <c r="AD71" s="76">
        <f>SUM(AD69,AD60,AD51)</f>
        <v>10665.368333333334</v>
      </c>
      <c r="AE71" s="3"/>
      <c r="AF71" s="75" t="e">
        <f t="shared" ref="AF71:AJ71" si="83">Z71-T71</f>
        <v>#REF!</v>
      </c>
      <c r="AG71" s="75" t="e">
        <f t="shared" si="83"/>
        <v>#REF!</v>
      </c>
      <c r="AH71" s="75" t="e">
        <f t="shared" si="83"/>
        <v>#REF!</v>
      </c>
      <c r="AI71" s="75" t="e">
        <f t="shared" si="83"/>
        <v>#REF!</v>
      </c>
      <c r="AJ71" s="76" t="e">
        <f t="shared" si="83"/>
        <v>#REF!</v>
      </c>
      <c r="AK71" s="3"/>
      <c r="AL71" s="3"/>
      <c r="AM71" s="3"/>
    </row>
    <row r="72" spans="2:39" x14ac:dyDescent="0.2">
      <c r="B72" s="63"/>
      <c r="C72" s="63"/>
      <c r="D72" s="64"/>
      <c r="E72" s="72"/>
      <c r="F72" s="73"/>
      <c r="G72" s="73"/>
      <c r="H72" s="73"/>
      <c r="I72" s="73"/>
      <c r="J72" s="73"/>
      <c r="K72" s="73"/>
      <c r="L72" s="73"/>
      <c r="M72" s="73"/>
      <c r="N72" s="73"/>
      <c r="O72" s="73"/>
      <c r="P72" s="73"/>
      <c r="Q72" s="73"/>
      <c r="R72" s="80"/>
      <c r="S72" s="72"/>
      <c r="T72" s="73"/>
      <c r="U72" s="73"/>
      <c r="V72" s="73"/>
      <c r="W72" s="73"/>
      <c r="X72" s="80"/>
      <c r="Y72" s="3"/>
      <c r="Z72" s="73"/>
      <c r="AA72" s="73"/>
      <c r="AB72" s="73"/>
      <c r="AC72" s="73"/>
      <c r="AD72" s="80"/>
      <c r="AE72" s="3"/>
      <c r="AF72" s="73"/>
      <c r="AG72" s="73"/>
      <c r="AH72" s="73"/>
      <c r="AI72" s="73"/>
      <c r="AJ72" s="80"/>
      <c r="AK72" s="3"/>
      <c r="AL72" s="3"/>
      <c r="AM72" s="3"/>
    </row>
    <row r="73" spans="2:39" s="4" customFormat="1" ht="15" thickBot="1" x14ac:dyDescent="0.25">
      <c r="B73" s="65"/>
      <c r="C73" s="65" t="s">
        <v>104</v>
      </c>
      <c r="D73" s="66"/>
      <c r="E73" s="72"/>
      <c r="F73" s="93" t="e">
        <f t="shared" ref="F73:R73" si="84">F40-F71</f>
        <v>#REF!</v>
      </c>
      <c r="G73" s="93" t="e">
        <f t="shared" si="84"/>
        <v>#REF!</v>
      </c>
      <c r="H73" s="93" t="e">
        <f t="shared" si="84"/>
        <v>#REF!</v>
      </c>
      <c r="I73" s="93" t="e">
        <f t="shared" si="84"/>
        <v>#REF!</v>
      </c>
      <c r="J73" s="93" t="e">
        <f t="shared" si="84"/>
        <v>#REF!</v>
      </c>
      <c r="K73" s="93" t="e">
        <f t="shared" si="84"/>
        <v>#REF!</v>
      </c>
      <c r="L73" s="93" t="e">
        <f t="shared" si="84"/>
        <v>#REF!</v>
      </c>
      <c r="M73" s="93" t="e">
        <f t="shared" si="84"/>
        <v>#REF!</v>
      </c>
      <c r="N73" s="93" t="e">
        <f t="shared" si="84"/>
        <v>#REF!</v>
      </c>
      <c r="O73" s="93" t="e">
        <f t="shared" si="84"/>
        <v>#REF!</v>
      </c>
      <c r="P73" s="93" t="e">
        <f t="shared" si="84"/>
        <v>#REF!</v>
      </c>
      <c r="Q73" s="93" t="e">
        <f t="shared" si="84"/>
        <v>#REF!</v>
      </c>
      <c r="R73" s="94" t="e">
        <f t="shared" si="84"/>
        <v>#REF!</v>
      </c>
      <c r="S73" s="72"/>
      <c r="T73" s="93" t="e">
        <f>T40-T71</f>
        <v>#REF!</v>
      </c>
      <c r="U73" s="93" t="e">
        <f>U40-U71</f>
        <v>#REF!</v>
      </c>
      <c r="V73" s="93" t="e">
        <f>V40-V71</f>
        <v>#REF!</v>
      </c>
      <c r="W73" s="93" t="e">
        <f>W40-W71</f>
        <v>#REF!</v>
      </c>
      <c r="X73" s="94" t="e">
        <f>X40-X71</f>
        <v>#REF!</v>
      </c>
      <c r="Y73" s="3"/>
      <c r="Z73" s="93">
        <v>-1822.2695716666472</v>
      </c>
      <c r="AA73" s="93">
        <v>-2041.9271212651824</v>
      </c>
      <c r="AB73" s="93">
        <v>-2181.3120846694137</v>
      </c>
      <c r="AC73" s="93">
        <v>-2134.7402718984422</v>
      </c>
      <c r="AD73" s="94">
        <f>AD40-AD71</f>
        <v>-8180.2490494996864</v>
      </c>
      <c r="AE73" s="3"/>
      <c r="AF73" s="93" t="e">
        <f t="shared" ref="AF73:AJ74" si="85">T73-Z73</f>
        <v>#REF!</v>
      </c>
      <c r="AG73" s="93" t="e">
        <f t="shared" si="85"/>
        <v>#REF!</v>
      </c>
      <c r="AH73" s="93" t="e">
        <f t="shared" si="85"/>
        <v>#REF!</v>
      </c>
      <c r="AI73" s="93" t="e">
        <f t="shared" si="85"/>
        <v>#REF!</v>
      </c>
      <c r="AJ73" s="94" t="e">
        <f t="shared" si="85"/>
        <v>#REF!</v>
      </c>
      <c r="AK73" s="3"/>
      <c r="AL73" s="3"/>
      <c r="AM73" s="3"/>
    </row>
    <row r="74" spans="2:39" s="4" customFormat="1" ht="15" thickTop="1" x14ac:dyDescent="0.2">
      <c r="B74" s="65"/>
      <c r="C74" s="65" t="s">
        <v>68</v>
      </c>
      <c r="D74" s="66"/>
      <c r="E74" s="65"/>
      <c r="F74" s="89">
        <f t="shared" ref="F74:R74" si="86">IF(ISERROR(F$73/F$12),0,F$73/F$12)</f>
        <v>0</v>
      </c>
      <c r="G74" s="89">
        <f t="shared" si="86"/>
        <v>0</v>
      </c>
      <c r="H74" s="89">
        <f t="shared" si="86"/>
        <v>0</v>
      </c>
      <c r="I74" s="89">
        <f t="shared" si="86"/>
        <v>0</v>
      </c>
      <c r="J74" s="89">
        <f t="shared" si="86"/>
        <v>0</v>
      </c>
      <c r="K74" s="89">
        <f t="shared" si="86"/>
        <v>0</v>
      </c>
      <c r="L74" s="89">
        <f t="shared" si="86"/>
        <v>0</v>
      </c>
      <c r="M74" s="89">
        <f t="shared" si="86"/>
        <v>0</v>
      </c>
      <c r="N74" s="89">
        <f t="shared" si="86"/>
        <v>0</v>
      </c>
      <c r="O74" s="89">
        <f t="shared" si="86"/>
        <v>0</v>
      </c>
      <c r="P74" s="89">
        <f t="shared" si="86"/>
        <v>0</v>
      </c>
      <c r="Q74" s="89">
        <f t="shared" si="86"/>
        <v>0</v>
      </c>
      <c r="R74" s="90">
        <f t="shared" si="86"/>
        <v>0</v>
      </c>
      <c r="S74" s="65"/>
      <c r="T74" s="89">
        <f>IF(ISERROR(T$73/T$12),0,T$73/T$12)</f>
        <v>0</v>
      </c>
      <c r="U74" s="89">
        <f>IF(ISERROR(U$73/U$12),0,U$73/U$12)</f>
        <v>0</v>
      </c>
      <c r="V74" s="89">
        <f>IF(ISERROR(V$73/V$12),0,V$73/V$12)</f>
        <v>0</v>
      </c>
      <c r="W74" s="89">
        <f>IF(ISERROR(W$73/W$12),0,W$73/W$12)</f>
        <v>0</v>
      </c>
      <c r="X74" s="90">
        <f>IF(ISERROR(X$73/X$12),0,X$73/X$12)</f>
        <v>0</v>
      </c>
      <c r="Z74" s="89">
        <v>-2.715440253429668</v>
      </c>
      <c r="AA74" s="89">
        <v>-2.0605224945601202</v>
      </c>
      <c r="AB74" s="89">
        <v>-1.5561033416476249</v>
      </c>
      <c r="AC74" s="89">
        <v>-1.1301759957506903</v>
      </c>
      <c r="AD74" s="90">
        <f>IF(ISERROR(AD$73/AD$12),0,AD$73/AD$12)</f>
        <v>-1.6516788698246676</v>
      </c>
      <c r="AF74" s="89">
        <f t="shared" si="85"/>
        <v>2.715440253429668</v>
      </c>
      <c r="AG74" s="89">
        <f t="shared" si="85"/>
        <v>2.0605224945601202</v>
      </c>
      <c r="AH74" s="89">
        <f t="shared" si="85"/>
        <v>1.5561033416476249</v>
      </c>
      <c r="AI74" s="89">
        <f t="shared" si="85"/>
        <v>1.1301759957506903</v>
      </c>
      <c r="AJ74" s="90">
        <f t="shared" si="85"/>
        <v>1.6516788698246676</v>
      </c>
    </row>
    <row r="75" spans="2:39" x14ac:dyDescent="0.2">
      <c r="B75" s="63"/>
      <c r="C75" s="63"/>
      <c r="D75" s="64"/>
      <c r="E75" s="63"/>
      <c r="F75" s="73"/>
      <c r="G75" s="63"/>
      <c r="H75" s="63"/>
      <c r="I75" s="63"/>
      <c r="J75" s="63"/>
      <c r="K75" s="63"/>
      <c r="L75" s="63"/>
      <c r="M75" s="63"/>
      <c r="N75" s="63"/>
      <c r="O75" s="63"/>
      <c r="P75" s="63"/>
      <c r="Q75" s="63"/>
      <c r="R75" s="71"/>
      <c r="S75" s="63"/>
      <c r="T75" s="63"/>
      <c r="U75" s="63"/>
      <c r="V75" s="63"/>
      <c r="W75" s="63"/>
      <c r="X75" s="71"/>
      <c r="Z75" s="63"/>
      <c r="AA75" s="63"/>
      <c r="AB75" s="63"/>
      <c r="AC75" s="63"/>
      <c r="AD75" s="71"/>
      <c r="AF75" s="63"/>
      <c r="AG75" s="63"/>
      <c r="AH75" s="63"/>
      <c r="AI75" s="63"/>
      <c r="AJ75" s="71"/>
    </row>
    <row r="76" spans="2:39" s="4" customFormat="1" ht="15" thickBot="1" x14ac:dyDescent="0.25">
      <c r="B76" s="65"/>
      <c r="C76" s="65" t="s">
        <v>105</v>
      </c>
      <c r="D76" s="66"/>
      <c r="E76" s="92"/>
      <c r="F76" s="92" t="e">
        <f t="shared" ref="F76:Q76" si="87">+F38+F71</f>
        <v>#REF!</v>
      </c>
      <c r="G76" s="92" t="e">
        <f t="shared" si="87"/>
        <v>#REF!</v>
      </c>
      <c r="H76" s="92" t="e">
        <f t="shared" si="87"/>
        <v>#REF!</v>
      </c>
      <c r="I76" s="92" t="e">
        <f t="shared" si="87"/>
        <v>#REF!</v>
      </c>
      <c r="J76" s="92" t="e">
        <f t="shared" si="87"/>
        <v>#REF!</v>
      </c>
      <c r="K76" s="92" t="e">
        <f t="shared" si="87"/>
        <v>#REF!</v>
      </c>
      <c r="L76" s="92" t="e">
        <f t="shared" si="87"/>
        <v>#REF!</v>
      </c>
      <c r="M76" s="92" t="e">
        <f t="shared" si="87"/>
        <v>#REF!</v>
      </c>
      <c r="N76" s="92" t="e">
        <f t="shared" si="87"/>
        <v>#REF!</v>
      </c>
      <c r="O76" s="92" t="e">
        <f t="shared" si="87"/>
        <v>#REF!</v>
      </c>
      <c r="P76" s="92" t="e">
        <f t="shared" si="87"/>
        <v>#REF!</v>
      </c>
      <c r="Q76" s="92" t="e">
        <f t="shared" si="87"/>
        <v>#REF!</v>
      </c>
      <c r="R76" s="98" t="e">
        <f>+R38+R71</f>
        <v>#REF!</v>
      </c>
      <c r="S76" s="92"/>
      <c r="T76" s="92" t="e">
        <f>+T38+T71</f>
        <v>#REF!</v>
      </c>
      <c r="U76" s="92" t="e">
        <f>+U38+U71</f>
        <v>#REF!</v>
      </c>
      <c r="V76" s="92" t="e">
        <f>+V38+V71</f>
        <v>#REF!</v>
      </c>
      <c r="W76" s="92" t="e">
        <f>+W38+W71</f>
        <v>#REF!</v>
      </c>
      <c r="X76" s="99" t="e">
        <f>+X38+X71</f>
        <v>#REF!</v>
      </c>
      <c r="Y76" s="25"/>
      <c r="Z76" s="92">
        <v>2493.3465984452978</v>
      </c>
      <c r="AA76" s="92">
        <v>3032.9025300054268</v>
      </c>
      <c r="AB76" s="92">
        <v>3583.0905053492438</v>
      </c>
      <c r="AC76" s="92">
        <v>4023.5967685191267</v>
      </c>
      <c r="AD76" s="99">
        <f>+AD38+AD71</f>
        <v>13132.936402319096</v>
      </c>
      <c r="AE76" s="25"/>
      <c r="AF76" s="92" t="e">
        <f t="shared" ref="AF76:AJ76" si="88">Z76-T76</f>
        <v>#REF!</v>
      </c>
      <c r="AG76" s="92" t="e">
        <f t="shared" si="88"/>
        <v>#REF!</v>
      </c>
      <c r="AH76" s="92" t="e">
        <f t="shared" si="88"/>
        <v>#REF!</v>
      </c>
      <c r="AI76" s="92" t="e">
        <f t="shared" si="88"/>
        <v>#REF!</v>
      </c>
      <c r="AJ76" s="99" t="e">
        <f t="shared" si="88"/>
        <v>#REF!</v>
      </c>
      <c r="AK76" s="25"/>
    </row>
    <row r="77" spans="2:39" ht="15" thickBot="1" x14ac:dyDescent="0.25">
      <c r="C77" s="63"/>
      <c r="D77" s="64"/>
      <c r="E77" s="63"/>
      <c r="F77" s="72"/>
      <c r="G77" s="63"/>
      <c r="H77" s="63"/>
      <c r="I77" s="63"/>
      <c r="J77" s="63"/>
      <c r="K77" s="63"/>
      <c r="L77" s="63"/>
      <c r="M77" s="63"/>
      <c r="N77" s="63"/>
      <c r="O77" s="63"/>
      <c r="P77" s="63"/>
      <c r="Q77" s="63"/>
      <c r="R77" s="111"/>
      <c r="S77" s="63"/>
      <c r="T77" s="63"/>
      <c r="U77" s="63"/>
      <c r="V77" s="63"/>
      <c r="W77" s="63"/>
      <c r="X77" s="63"/>
      <c r="Y77" s="63"/>
      <c r="Z77" s="63"/>
      <c r="AA77" s="63"/>
      <c r="AB77" s="63"/>
      <c r="AC77" s="63"/>
      <c r="AD77" s="63"/>
      <c r="AE77" s="63"/>
      <c r="AF77" s="63"/>
      <c r="AG77" s="63"/>
      <c r="AH77" s="63"/>
      <c r="AI77" s="63"/>
      <c r="AJ77" s="63"/>
    </row>
    <row r="78" spans="2:39" s="11" customFormat="1" x14ac:dyDescent="0.2">
      <c r="C78" s="113" t="s">
        <v>115</v>
      </c>
      <c r="D78" s="114"/>
      <c r="E78" s="113"/>
      <c r="F78" s="113"/>
      <c r="G78" s="113"/>
      <c r="H78" s="113"/>
      <c r="I78" s="113"/>
      <c r="J78" s="113"/>
      <c r="K78" s="113"/>
      <c r="L78" s="113"/>
      <c r="M78" s="113"/>
      <c r="N78" s="113"/>
      <c r="O78" s="113"/>
      <c r="P78" s="113"/>
      <c r="Q78" s="113"/>
      <c r="R78" s="113"/>
      <c r="S78" s="113"/>
      <c r="T78" s="115" t="e">
        <f>#REF!*12/1000</f>
        <v>#REF!</v>
      </c>
      <c r="U78" s="115" t="e">
        <f>#REF!*12/1000</f>
        <v>#REF!</v>
      </c>
      <c r="V78" s="115" t="e">
        <f>#REF!*12/1000</f>
        <v>#REF!</v>
      </c>
      <c r="W78" s="115" t="e">
        <f>#REF!*12/1000</f>
        <v>#REF!</v>
      </c>
      <c r="X78" s="113"/>
      <c r="Y78" s="113"/>
      <c r="Z78" s="115">
        <v>3332.0856446575735</v>
      </c>
      <c r="AA78" s="115">
        <v>4896.27949015375</v>
      </c>
      <c r="AB78" s="115">
        <v>6818.1063555702513</v>
      </c>
      <c r="AC78" s="115">
        <v>9025.5337293036773</v>
      </c>
      <c r="AD78" s="113"/>
      <c r="AE78" s="113"/>
      <c r="AF78" s="115" t="e">
        <f t="shared" ref="AF78:AI78" si="89">T78-Z78</f>
        <v>#REF!</v>
      </c>
      <c r="AG78" s="115" t="e">
        <f t="shared" si="89"/>
        <v>#REF!</v>
      </c>
      <c r="AH78" s="115" t="e">
        <f t="shared" si="89"/>
        <v>#REF!</v>
      </c>
      <c r="AI78" s="115" t="e">
        <f t="shared" si="89"/>
        <v>#REF!</v>
      </c>
      <c r="AJ78" s="115"/>
    </row>
    <row r="79" spans="2:39" x14ac:dyDescent="0.2">
      <c r="C79" s="40"/>
      <c r="D79" s="60"/>
      <c r="F79" s="2"/>
      <c r="G79" s="2"/>
      <c r="H79" s="2"/>
      <c r="I79" s="2"/>
      <c r="J79" s="2"/>
      <c r="K79" s="30"/>
      <c r="L79" s="30"/>
      <c r="M79" s="30"/>
      <c r="N79" s="30"/>
      <c r="O79" s="30"/>
      <c r="P79" s="30"/>
      <c r="Q79" s="30"/>
    </row>
    <row r="80" spans="2:39" x14ac:dyDescent="0.2">
      <c r="C80" s="40"/>
      <c r="D80" s="57"/>
      <c r="X80" s="6"/>
    </row>
    <row r="81" spans="3:24" x14ac:dyDescent="0.2">
      <c r="C81" s="116" t="s">
        <v>62</v>
      </c>
      <c r="D81" s="58"/>
      <c r="F81" s="25" t="e">
        <f>SUM(F68,F50,F35,F26)</f>
        <v>#REF!</v>
      </c>
      <c r="G81" s="25" t="e">
        <f t="shared" ref="G81:Q81" si="90">SUM(G68,G50,G35,G26)</f>
        <v>#REF!</v>
      </c>
      <c r="H81" s="25" t="e">
        <f t="shared" si="90"/>
        <v>#REF!</v>
      </c>
      <c r="I81" s="25" t="e">
        <f t="shared" si="90"/>
        <v>#REF!</v>
      </c>
      <c r="J81" s="25" t="e">
        <f t="shared" si="90"/>
        <v>#REF!</v>
      </c>
      <c r="K81" s="25" t="e">
        <f t="shared" si="90"/>
        <v>#REF!</v>
      </c>
      <c r="L81" s="25" t="e">
        <f t="shared" si="90"/>
        <v>#REF!</v>
      </c>
      <c r="M81" s="25" t="e">
        <f t="shared" si="90"/>
        <v>#REF!</v>
      </c>
      <c r="N81" s="25" t="e">
        <f t="shared" si="90"/>
        <v>#REF!</v>
      </c>
      <c r="O81" s="25" t="e">
        <f t="shared" si="90"/>
        <v>#REF!</v>
      </c>
      <c r="P81" s="25" t="e">
        <f t="shared" si="90"/>
        <v>#REF!</v>
      </c>
      <c r="Q81" s="25" t="e">
        <f t="shared" si="90"/>
        <v>#REF!</v>
      </c>
      <c r="R81" s="25" t="e">
        <f>SUM(F81:Q81)</f>
        <v>#REF!</v>
      </c>
      <c r="X81" s="25"/>
    </row>
    <row r="82" spans="3:24" x14ac:dyDescent="0.2">
      <c r="C82" s="116" t="s">
        <v>118</v>
      </c>
      <c r="D82" s="58"/>
      <c r="E82" s="25"/>
      <c r="F82" s="25" t="e">
        <f>F81/#REF!</f>
        <v>#REF!</v>
      </c>
      <c r="G82" s="25" t="e">
        <f>G81/#REF!</f>
        <v>#REF!</v>
      </c>
      <c r="H82" s="25" t="e">
        <f>H81/#REF!</f>
        <v>#REF!</v>
      </c>
      <c r="I82" s="25" t="e">
        <f>I81/#REF!</f>
        <v>#REF!</v>
      </c>
      <c r="J82" s="25" t="e">
        <f>J81/#REF!</f>
        <v>#REF!</v>
      </c>
      <c r="K82" s="25" t="e">
        <f>K81/#REF!</f>
        <v>#REF!</v>
      </c>
      <c r="L82" s="25" t="e">
        <f>L81/#REF!</f>
        <v>#REF!</v>
      </c>
      <c r="M82" s="25" t="e">
        <f>M81/#REF!</f>
        <v>#REF!</v>
      </c>
      <c r="N82" s="25" t="e">
        <f>N81/#REF!</f>
        <v>#REF!</v>
      </c>
      <c r="O82" s="25" t="e">
        <f>O81/#REF!</f>
        <v>#REF!</v>
      </c>
      <c r="P82" s="25" t="e">
        <f>P81/#REF!</f>
        <v>#REF!</v>
      </c>
      <c r="Q82" s="25" t="e">
        <f>Q81/#REF!</f>
        <v>#REF!</v>
      </c>
      <c r="R82" s="25" t="e">
        <f>AVERAGE(F82:Q82)</f>
        <v>#REF!</v>
      </c>
    </row>
    <row r="83" spans="3:24" x14ac:dyDescent="0.2">
      <c r="C83" s="40"/>
      <c r="D83" s="59"/>
      <c r="F83" s="10"/>
      <c r="T83" s="2"/>
      <c r="U83" s="2"/>
      <c r="V83" s="2"/>
      <c r="W83" s="2"/>
      <c r="X83" s="2"/>
    </row>
    <row r="84" spans="3:24" x14ac:dyDescent="0.2">
      <c r="E84" s="10">
        <f t="shared" ref="E84" si="91">E68/21</f>
        <v>0</v>
      </c>
      <c r="F84" s="10"/>
      <c r="G84" s="10"/>
      <c r="H84" s="10"/>
      <c r="I84" s="10"/>
      <c r="J84" s="10"/>
      <c r="K84" s="10"/>
      <c r="L84" s="10"/>
      <c r="M84" s="10"/>
      <c r="N84" s="10"/>
      <c r="O84" s="10"/>
      <c r="P84" s="10"/>
      <c r="Q84" s="10"/>
      <c r="R84" s="2"/>
      <c r="X84" s="2"/>
    </row>
    <row r="85" spans="3:24" x14ac:dyDescent="0.2">
      <c r="R85" s="2"/>
      <c r="T85" s="3"/>
      <c r="U85" s="3"/>
      <c r="V85" s="3"/>
      <c r="W85" s="3"/>
      <c r="X85" s="3"/>
    </row>
    <row r="86" spans="3:24" x14ac:dyDescent="0.2">
      <c r="R86" s="6"/>
      <c r="X86" s="2"/>
    </row>
    <row r="89" spans="3:24" x14ac:dyDescent="0.2">
      <c r="R89" s="3"/>
    </row>
  </sheetData>
  <mergeCells count="4">
    <mergeCell ref="F6:R6"/>
    <mergeCell ref="T6:X6"/>
    <mergeCell ref="Z6:AD6"/>
    <mergeCell ref="AF6:AJ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93"/>
  <sheetViews>
    <sheetView topLeftCell="A10" workbookViewId="0">
      <selection activeCell="J68" sqref="J68"/>
    </sheetView>
  </sheetViews>
  <sheetFormatPr baseColWidth="10" defaultColWidth="8.83203125" defaultRowHeight="15" x14ac:dyDescent="0.2"/>
  <cols>
    <col min="2" max="2" width="2.83203125" style="1" customWidth="1"/>
    <col min="3" max="3" width="29" style="1" bestFit="1" customWidth="1"/>
    <col min="4" max="5" width="12.33203125" style="1" bestFit="1" customWidth="1"/>
    <col min="6" max="6" width="13" style="1" bestFit="1" customWidth="1"/>
    <col min="7" max="7" width="12.33203125" style="1" bestFit="1" customWidth="1"/>
    <col min="8" max="8" width="13.6640625" style="1" bestFit="1" customWidth="1"/>
  </cols>
  <sheetData>
    <row r="1" spans="2:8" x14ac:dyDescent="0.2">
      <c r="B1" s="4"/>
    </row>
    <row r="2" spans="2:8" x14ac:dyDescent="0.2">
      <c r="B2" s="4"/>
    </row>
    <row r="3" spans="2:8" x14ac:dyDescent="0.2">
      <c r="B3" s="4"/>
    </row>
    <row r="4" spans="2:8" x14ac:dyDescent="0.2">
      <c r="B4" s="4"/>
    </row>
    <row r="5" spans="2:8" x14ac:dyDescent="0.2">
      <c r="B5" s="11"/>
    </row>
    <row r="6" spans="2:8" ht="16" thickBot="1" x14ac:dyDescent="0.25">
      <c r="B6" s="63"/>
      <c r="C6" s="63"/>
      <c r="D6" s="169" t="s">
        <v>113</v>
      </c>
      <c r="E6" s="170"/>
      <c r="F6" s="170"/>
      <c r="G6" s="170"/>
      <c r="H6" s="171"/>
    </row>
    <row r="7" spans="2:8" x14ac:dyDescent="0.2">
      <c r="B7" s="65"/>
      <c r="C7" s="65"/>
      <c r="D7" s="107" t="s">
        <v>97</v>
      </c>
      <c r="E7" s="107" t="s">
        <v>98</v>
      </c>
      <c r="F7" s="107" t="s">
        <v>99</v>
      </c>
      <c r="G7" s="108" t="s">
        <v>100</v>
      </c>
      <c r="H7" s="109" t="s">
        <v>96</v>
      </c>
    </row>
    <row r="8" spans="2:8" x14ac:dyDescent="0.2">
      <c r="B8" s="70" t="s">
        <v>16</v>
      </c>
      <c r="C8" s="63"/>
      <c r="D8" s="63"/>
      <c r="E8" s="63"/>
      <c r="F8" s="63"/>
      <c r="G8" s="63"/>
      <c r="H8" s="71"/>
    </row>
    <row r="9" spans="2:8" x14ac:dyDescent="0.2">
      <c r="B9" s="63"/>
      <c r="C9" s="63" t="s">
        <v>17</v>
      </c>
      <c r="D9" s="72">
        <v>618023.27049999998</v>
      </c>
      <c r="E9" s="72">
        <v>874711.69259287952</v>
      </c>
      <c r="F9" s="72">
        <v>1171404.1406111785</v>
      </c>
      <c r="G9" s="72">
        <v>1512746.3262308859</v>
      </c>
      <c r="H9" s="80">
        <f>SUM(D9:G9)</f>
        <v>4176885.4299349436</v>
      </c>
    </row>
    <row r="10" spans="2:8" x14ac:dyDescent="0.2">
      <c r="B10" s="63"/>
      <c r="C10" s="63" t="s">
        <v>4</v>
      </c>
      <c r="D10" s="72"/>
      <c r="E10" s="72"/>
      <c r="F10" s="72"/>
      <c r="G10" s="72"/>
      <c r="H10" s="74">
        <f t="shared" ref="H10:H11" si="0">SUM(D10:G10)</f>
        <v>0</v>
      </c>
    </row>
    <row r="11" spans="2:8" x14ac:dyDescent="0.2">
      <c r="B11" s="63"/>
      <c r="C11" s="63" t="s">
        <v>18</v>
      </c>
      <c r="D11" s="72"/>
      <c r="E11" s="72"/>
      <c r="F11" s="72"/>
      <c r="G11" s="72"/>
      <c r="H11" s="74">
        <f t="shared" si="0"/>
        <v>0</v>
      </c>
    </row>
    <row r="12" spans="2:8" x14ac:dyDescent="0.2">
      <c r="B12" s="65"/>
      <c r="C12" s="65" t="s">
        <v>19</v>
      </c>
      <c r="D12" s="75">
        <f t="shared" ref="D12:G12" si="1">SUM(D9:D11)</f>
        <v>618023.27049999998</v>
      </c>
      <c r="E12" s="75">
        <f t="shared" si="1"/>
        <v>874711.69259287952</v>
      </c>
      <c r="F12" s="75">
        <f t="shared" si="1"/>
        <v>1171404.1406111785</v>
      </c>
      <c r="G12" s="75">
        <f t="shared" si="1"/>
        <v>1512746.3262308859</v>
      </c>
      <c r="H12" s="76">
        <f>SUM(H9:H11)</f>
        <v>4176885.4299349436</v>
      </c>
    </row>
    <row r="13" spans="2:8" x14ac:dyDescent="0.2">
      <c r="B13" s="63"/>
      <c r="C13" s="63"/>
      <c r="D13" s="72"/>
      <c r="E13" s="72"/>
      <c r="F13" s="72"/>
      <c r="G13" s="72"/>
      <c r="H13" s="74"/>
    </row>
    <row r="14" spans="2:8" x14ac:dyDescent="0.2">
      <c r="B14" s="70" t="s">
        <v>20</v>
      </c>
      <c r="C14" s="63"/>
      <c r="D14" s="72"/>
      <c r="E14" s="72"/>
      <c r="F14" s="72"/>
      <c r="G14" s="72"/>
      <c r="H14" s="74"/>
    </row>
    <row r="15" spans="2:8" x14ac:dyDescent="0.2">
      <c r="B15" s="63"/>
      <c r="C15" s="77" t="s">
        <v>21</v>
      </c>
      <c r="D15" s="73">
        <f>D9*0.05</f>
        <v>30901.163525</v>
      </c>
      <c r="E15" s="73">
        <f>E9*0.05</f>
        <v>43735.584629643978</v>
      </c>
      <c r="F15" s="73">
        <f>F9*0.05</f>
        <v>58570.20703055893</v>
      </c>
      <c r="G15" s="73">
        <f>G9*0.05</f>
        <v>75637.316311544302</v>
      </c>
      <c r="H15" s="80">
        <f t="shared" ref="H15:H18" si="2">SUM(D15:G15)</f>
        <v>208844.27149674721</v>
      </c>
    </row>
    <row r="16" spans="2:8" x14ac:dyDescent="0.2">
      <c r="B16" s="63"/>
      <c r="C16" s="77" t="s">
        <v>22</v>
      </c>
      <c r="D16" s="73">
        <v>88088.685021545272</v>
      </c>
      <c r="E16" s="73">
        <v>109462.22502154528</v>
      </c>
      <c r="F16" s="73">
        <v>124531.27502154527</v>
      </c>
      <c r="G16" s="73">
        <v>131201.70266417504</v>
      </c>
      <c r="H16" s="80">
        <f t="shared" si="2"/>
        <v>453283.88772881089</v>
      </c>
    </row>
    <row r="17" spans="2:8" x14ac:dyDescent="0.2">
      <c r="B17" s="63"/>
      <c r="C17" s="77" t="s">
        <v>23</v>
      </c>
      <c r="D17" s="73">
        <v>125000</v>
      </c>
      <c r="E17" s="73">
        <v>125000</v>
      </c>
      <c r="F17" s="73">
        <v>125000</v>
      </c>
      <c r="G17" s="73">
        <v>125000</v>
      </c>
      <c r="H17" s="80">
        <f t="shared" si="2"/>
        <v>500000</v>
      </c>
    </row>
    <row r="18" spans="2:8" x14ac:dyDescent="0.2">
      <c r="B18" s="63"/>
      <c r="C18" s="77" t="s">
        <v>24</v>
      </c>
      <c r="D18" s="83"/>
      <c r="E18" s="83"/>
      <c r="F18" s="83"/>
      <c r="G18" s="83"/>
      <c r="H18" s="85">
        <f t="shared" si="2"/>
        <v>0</v>
      </c>
    </row>
    <row r="19" spans="2:8" x14ac:dyDescent="0.2">
      <c r="B19" s="65"/>
      <c r="C19" s="77" t="s">
        <v>25</v>
      </c>
      <c r="D19" s="73">
        <f>SUM(D15:D18)</f>
        <v>243989.84854654525</v>
      </c>
      <c r="E19" s="73">
        <f t="shared" ref="E19:G19" si="3">SUM(E15:E18)</f>
        <v>278197.80965118925</v>
      </c>
      <c r="F19" s="73">
        <f t="shared" si="3"/>
        <v>308101.4820521042</v>
      </c>
      <c r="G19" s="73">
        <f t="shared" si="3"/>
        <v>331839.01897571934</v>
      </c>
      <c r="H19" s="80">
        <f>SUM(D19:G19)</f>
        <v>1162128.1592255579</v>
      </c>
    </row>
    <row r="20" spans="2:8" x14ac:dyDescent="0.2">
      <c r="B20" s="63"/>
      <c r="C20" s="63"/>
      <c r="D20" s="73"/>
      <c r="E20" s="73"/>
      <c r="F20" s="73"/>
      <c r="G20" s="73"/>
      <c r="H20" s="80"/>
    </row>
    <row r="21" spans="2:8" x14ac:dyDescent="0.2">
      <c r="B21" s="63"/>
      <c r="C21" s="63" t="s">
        <v>94</v>
      </c>
      <c r="D21" s="73">
        <v>40750.000000000007</v>
      </c>
      <c r="E21" s="73">
        <v>72829.166666666657</v>
      </c>
      <c r="F21" s="73">
        <v>93662.5</v>
      </c>
      <c r="G21" s="73">
        <v>108662.5</v>
      </c>
      <c r="H21" s="80">
        <f t="shared" ref="H21:H26" si="4">SUM(D21:G21)</f>
        <v>315904.16666666663</v>
      </c>
    </row>
    <row r="22" spans="2:8" x14ac:dyDescent="0.2">
      <c r="B22" s="63"/>
      <c r="C22" s="63" t="s">
        <v>27</v>
      </c>
      <c r="D22" s="73"/>
      <c r="E22" s="73"/>
      <c r="F22" s="73"/>
      <c r="G22" s="73"/>
      <c r="H22" s="80">
        <f t="shared" si="4"/>
        <v>0</v>
      </c>
    </row>
    <row r="23" spans="2:8" x14ac:dyDescent="0.2">
      <c r="B23" s="63"/>
      <c r="C23" s="63" t="s">
        <v>28</v>
      </c>
      <c r="D23" s="73"/>
      <c r="E23" s="73"/>
      <c r="F23" s="73"/>
      <c r="G23" s="73"/>
      <c r="H23" s="80">
        <f t="shared" si="4"/>
        <v>0</v>
      </c>
    </row>
    <row r="24" spans="2:8" x14ac:dyDescent="0.2">
      <c r="B24" s="63"/>
      <c r="C24" s="63" t="s">
        <v>29</v>
      </c>
      <c r="D24" s="73">
        <v>1500</v>
      </c>
      <c r="E24" s="73">
        <v>1500</v>
      </c>
      <c r="F24" s="73">
        <v>3000</v>
      </c>
      <c r="G24" s="73">
        <v>3000</v>
      </c>
      <c r="H24" s="80">
        <f t="shared" si="4"/>
        <v>9000</v>
      </c>
    </row>
    <row r="25" spans="2:8" x14ac:dyDescent="0.2">
      <c r="B25" s="63"/>
      <c r="C25" s="63" t="s">
        <v>30</v>
      </c>
      <c r="D25" s="73"/>
      <c r="E25" s="73"/>
      <c r="F25" s="73"/>
      <c r="G25" s="73"/>
      <c r="H25" s="80">
        <f t="shared" si="4"/>
        <v>0</v>
      </c>
    </row>
    <row r="26" spans="2:8" x14ac:dyDescent="0.2">
      <c r="B26" s="63"/>
      <c r="C26" s="63" t="s">
        <v>31</v>
      </c>
      <c r="D26" s="83">
        <v>31315.01</v>
      </c>
      <c r="E26" s="83">
        <v>47245.35</v>
      </c>
      <c r="F26" s="83">
        <v>56702.29</v>
      </c>
      <c r="G26" s="83">
        <v>67098.3</v>
      </c>
      <c r="H26" s="85">
        <f t="shared" si="4"/>
        <v>202360.95</v>
      </c>
    </row>
    <row r="27" spans="2:8" x14ac:dyDescent="0.2">
      <c r="B27" s="63"/>
      <c r="C27" s="63" t="s">
        <v>102</v>
      </c>
      <c r="D27" s="73">
        <f>SUM(D21:D26)</f>
        <v>73565.010000000009</v>
      </c>
      <c r="E27" s="73">
        <f t="shared" ref="E27:G27" si="5">SUM(E21:E26)</f>
        <v>121574.51666666666</v>
      </c>
      <c r="F27" s="73">
        <f t="shared" si="5"/>
        <v>153364.79</v>
      </c>
      <c r="G27" s="73">
        <f t="shared" si="5"/>
        <v>178760.8</v>
      </c>
      <c r="H27" s="80">
        <f>SUM(D27:G27)</f>
        <v>527265.1166666667</v>
      </c>
    </row>
    <row r="28" spans="2:8" x14ac:dyDescent="0.2">
      <c r="B28" s="65"/>
      <c r="C28" s="87" t="s">
        <v>33</v>
      </c>
      <c r="D28" s="89">
        <f>IF(ISERROR(1-(D$19+D$27)/D$9),0,(1-(D$19+D$27)/D$9))</f>
        <v>0.48617653459936305</v>
      </c>
      <c r="E28" s="89">
        <f>IF(ISERROR(1-(E$19+E$27)/E$9),0,(1-(E$19+E$27)/E$9))</f>
        <v>0.54296675155579122</v>
      </c>
      <c r="F28" s="89">
        <f>IF(ISERROR(1-(F$19+F$27)/F$9),0,(1-(F$19+F$27)/F$9))</f>
        <v>0.60605716161176038</v>
      </c>
      <c r="G28" s="89">
        <f>IF(ISERROR(1-(G$19+G$27)/G$9),0,(1-(G$19+G$27)/G$9))</f>
        <v>0.66246831334377476</v>
      </c>
      <c r="H28" s="90">
        <f>IF(ISERROR(1-(H$19+H$27)/H$9),0,(1-(H$19+H$27)/H$9))</f>
        <v>0.59553755920986862</v>
      </c>
    </row>
    <row r="29" spans="2:8" x14ac:dyDescent="0.2">
      <c r="B29" s="63"/>
      <c r="C29" s="63"/>
      <c r="D29" s="73"/>
      <c r="E29" s="73"/>
      <c r="F29" s="73"/>
      <c r="G29" s="73"/>
      <c r="H29" s="80"/>
    </row>
    <row r="30" spans="2:8" x14ac:dyDescent="0.2">
      <c r="B30" s="63"/>
      <c r="C30" s="63" t="s">
        <v>80</v>
      </c>
      <c r="D30" s="73"/>
      <c r="E30" s="73"/>
      <c r="F30" s="73"/>
      <c r="G30" s="73"/>
      <c r="H30" s="80">
        <f t="shared" ref="H30:H35" si="6">SUM(D30:G30)</f>
        <v>0</v>
      </c>
    </row>
    <row r="31" spans="2:8" x14ac:dyDescent="0.2">
      <c r="B31" s="63"/>
      <c r="C31" s="63" t="s">
        <v>27</v>
      </c>
      <c r="D31" s="73"/>
      <c r="E31" s="73"/>
      <c r="F31" s="73"/>
      <c r="G31" s="73"/>
      <c r="H31" s="80">
        <f t="shared" si="6"/>
        <v>0</v>
      </c>
    </row>
    <row r="32" spans="2:8" x14ac:dyDescent="0.2">
      <c r="B32" s="63"/>
      <c r="C32" s="63" t="s">
        <v>28</v>
      </c>
      <c r="D32" s="73"/>
      <c r="E32" s="73"/>
      <c r="F32" s="73"/>
      <c r="G32" s="73"/>
      <c r="H32" s="80">
        <f t="shared" si="6"/>
        <v>0</v>
      </c>
    </row>
    <row r="33" spans="2:8" x14ac:dyDescent="0.2">
      <c r="B33" s="63"/>
      <c r="C33" s="63" t="s">
        <v>29</v>
      </c>
      <c r="D33" s="73"/>
      <c r="E33" s="73"/>
      <c r="F33" s="73"/>
      <c r="G33" s="73"/>
      <c r="H33" s="80">
        <f t="shared" si="6"/>
        <v>0</v>
      </c>
    </row>
    <row r="34" spans="2:8" x14ac:dyDescent="0.2">
      <c r="B34" s="63"/>
      <c r="C34" s="63" t="s">
        <v>30</v>
      </c>
      <c r="D34" s="73"/>
      <c r="E34" s="73"/>
      <c r="F34" s="73"/>
      <c r="G34" s="73"/>
      <c r="H34" s="80">
        <f t="shared" si="6"/>
        <v>0</v>
      </c>
    </row>
    <row r="35" spans="2:8" x14ac:dyDescent="0.2">
      <c r="B35" s="63"/>
      <c r="C35" s="63" t="s">
        <v>31</v>
      </c>
      <c r="D35" s="83"/>
      <c r="E35" s="83"/>
      <c r="F35" s="83"/>
      <c r="G35" s="83"/>
      <c r="H35" s="85">
        <f t="shared" si="6"/>
        <v>0</v>
      </c>
    </row>
    <row r="36" spans="2:8" x14ac:dyDescent="0.2">
      <c r="B36" s="63"/>
      <c r="C36" s="63" t="s">
        <v>4</v>
      </c>
      <c r="D36" s="73">
        <f>SUM(D30:D35)</f>
        <v>0</v>
      </c>
      <c r="E36" s="73">
        <f>SUM(E30:E35)</f>
        <v>0</v>
      </c>
      <c r="F36" s="73">
        <f>SUM(F30:F35)</f>
        <v>0</v>
      </c>
      <c r="G36" s="73">
        <f>SUM(G30:G35)</f>
        <v>0</v>
      </c>
      <c r="H36" s="80">
        <f>SUM(H30:H35)</f>
        <v>0</v>
      </c>
    </row>
    <row r="37" spans="2:8" x14ac:dyDescent="0.2">
      <c r="B37" s="63"/>
      <c r="C37" s="63"/>
      <c r="D37" s="73"/>
      <c r="E37" s="73"/>
      <c r="F37" s="73"/>
      <c r="G37" s="73"/>
      <c r="H37" s="80"/>
    </row>
    <row r="38" spans="2:8" x14ac:dyDescent="0.2">
      <c r="B38" s="65"/>
      <c r="C38" s="65" t="s">
        <v>20</v>
      </c>
      <c r="D38" s="75">
        <f>SUM(D19,D27,D36)</f>
        <v>317554.85854654526</v>
      </c>
      <c r="E38" s="75">
        <f>SUM(E19,E27,E36)</f>
        <v>399772.32631785591</v>
      </c>
      <c r="F38" s="75">
        <f>SUM(F19,F27,F36)</f>
        <v>461466.27205210424</v>
      </c>
      <c r="G38" s="75">
        <f>SUM(G19,G27,G36)</f>
        <v>510599.81897571933</v>
      </c>
      <c r="H38" s="76">
        <f>SUM(H19,H27,H36)</f>
        <v>1689393.2758922246</v>
      </c>
    </row>
    <row r="39" spans="2:8" x14ac:dyDescent="0.2">
      <c r="B39" s="63"/>
      <c r="C39" s="63"/>
      <c r="D39" s="73"/>
      <c r="E39" s="73"/>
      <c r="F39" s="73"/>
      <c r="G39" s="73"/>
      <c r="H39" s="80"/>
    </row>
    <row r="40" spans="2:8" ht="16" thickBot="1" x14ac:dyDescent="0.25">
      <c r="B40" s="65"/>
      <c r="C40" s="65" t="s">
        <v>36</v>
      </c>
      <c r="D40" s="93">
        <f>D12-D38</f>
        <v>300468.41195345472</v>
      </c>
      <c r="E40" s="93">
        <f>E12-E38</f>
        <v>474939.36627502361</v>
      </c>
      <c r="F40" s="93">
        <f>F12-F38</f>
        <v>709937.86855907424</v>
      </c>
      <c r="G40" s="93">
        <f>G12-G38</f>
        <v>1002146.5072551665</v>
      </c>
      <c r="H40" s="94">
        <f>H12-H38</f>
        <v>2487492.1540427189</v>
      </c>
    </row>
    <row r="41" spans="2:8" ht="16" thickTop="1" x14ac:dyDescent="0.2">
      <c r="B41" s="65"/>
      <c r="C41" s="65" t="s">
        <v>37</v>
      </c>
      <c r="D41" s="89">
        <f>IF(ISERR(D40/D12),0,D40/D12)</f>
        <v>0.486176534599363</v>
      </c>
      <c r="E41" s="89">
        <f>IF(ISERR(E40/E12),0,E40/E12)</f>
        <v>0.54296675155579122</v>
      </c>
      <c r="F41" s="89">
        <f>IF(ISERR(F40/F12),0,F40/F12)</f>
        <v>0.60605716161176038</v>
      </c>
      <c r="G41" s="89">
        <f>IF(ISERR(G40/G12),0,G40/G12)</f>
        <v>0.66246831334377465</v>
      </c>
      <c r="H41" s="90">
        <f>IF(ISERR(H40/H12),0,H40/H12)</f>
        <v>0.59553755920986862</v>
      </c>
    </row>
    <row r="42" spans="2:8" x14ac:dyDescent="0.2">
      <c r="B42" s="63"/>
      <c r="C42" s="63"/>
      <c r="D42" s="63"/>
      <c r="E42" s="63"/>
      <c r="F42" s="63"/>
      <c r="G42" s="63"/>
      <c r="H42" s="71"/>
    </row>
    <row r="43" spans="2:8" x14ac:dyDescent="0.2">
      <c r="B43" s="70" t="s">
        <v>101</v>
      </c>
      <c r="C43" s="63"/>
      <c r="D43" s="63"/>
      <c r="E43" s="63"/>
      <c r="F43" s="63"/>
      <c r="G43" s="63"/>
      <c r="H43" s="71"/>
    </row>
    <row r="44" spans="2:8" x14ac:dyDescent="0.2">
      <c r="B44" s="63"/>
      <c r="C44" s="63"/>
      <c r="D44" s="63"/>
      <c r="E44" s="63"/>
      <c r="F44" s="63"/>
      <c r="G44" s="63"/>
      <c r="H44" s="71"/>
    </row>
    <row r="45" spans="2:8" x14ac:dyDescent="0.2">
      <c r="B45" s="63"/>
      <c r="C45" s="63" t="s">
        <v>92</v>
      </c>
      <c r="D45" s="73"/>
      <c r="E45" s="73"/>
      <c r="F45" s="73"/>
      <c r="G45" s="73"/>
      <c r="H45" s="80">
        <f t="shared" ref="H45:H50" si="7">SUM(D45:G45)</f>
        <v>0</v>
      </c>
    </row>
    <row r="46" spans="2:8" x14ac:dyDescent="0.2">
      <c r="B46" s="63"/>
      <c r="C46" s="63" t="s">
        <v>27</v>
      </c>
      <c r="D46" s="73"/>
      <c r="E46" s="73"/>
      <c r="F46" s="73"/>
      <c r="G46" s="73"/>
      <c r="H46" s="80">
        <f t="shared" si="7"/>
        <v>0</v>
      </c>
    </row>
    <row r="47" spans="2:8" x14ac:dyDescent="0.2">
      <c r="B47" s="63"/>
      <c r="C47" s="63" t="s">
        <v>28</v>
      </c>
      <c r="D47" s="73"/>
      <c r="E47" s="73"/>
      <c r="F47" s="73"/>
      <c r="G47" s="73"/>
      <c r="H47" s="80">
        <f t="shared" si="7"/>
        <v>0</v>
      </c>
    </row>
    <row r="48" spans="2:8" x14ac:dyDescent="0.2">
      <c r="B48" s="63"/>
      <c r="C48" s="63" t="s">
        <v>29</v>
      </c>
      <c r="D48" s="73"/>
      <c r="E48" s="73"/>
      <c r="F48" s="73"/>
      <c r="G48" s="73"/>
      <c r="H48" s="80">
        <f t="shared" si="7"/>
        <v>0</v>
      </c>
    </row>
    <row r="49" spans="2:8" x14ac:dyDescent="0.2">
      <c r="B49" s="63"/>
      <c r="C49" s="63" t="s">
        <v>30</v>
      </c>
      <c r="D49" s="73"/>
      <c r="E49" s="73"/>
      <c r="F49" s="73"/>
      <c r="G49" s="73"/>
      <c r="H49" s="80">
        <f t="shared" si="7"/>
        <v>0</v>
      </c>
    </row>
    <row r="50" spans="2:8" x14ac:dyDescent="0.2">
      <c r="B50" s="63"/>
      <c r="C50" s="63" t="s">
        <v>31</v>
      </c>
      <c r="D50" s="83"/>
      <c r="E50" s="83"/>
      <c r="F50" s="83"/>
      <c r="G50" s="83"/>
      <c r="H50" s="85">
        <f t="shared" si="7"/>
        <v>0</v>
      </c>
    </row>
    <row r="51" spans="2:8" x14ac:dyDescent="0.2">
      <c r="B51" s="63"/>
      <c r="C51" s="63" t="s">
        <v>103</v>
      </c>
      <c r="D51" s="73">
        <f>378366.068264839+500000+70000</f>
        <v>948366.06826483901</v>
      </c>
      <c r="E51" s="73">
        <f>454061.641278537+500000+70000</f>
        <v>1024061.641278537</v>
      </c>
      <c r="F51" s="73">
        <f>499036.799497715+500000+70000</f>
        <v>1069036.799497715</v>
      </c>
      <c r="G51" s="73">
        <f>553307.149497715+500000+70000</f>
        <v>1123307.1494977151</v>
      </c>
      <c r="H51" s="80">
        <f>SUM(D51:G51)</f>
        <v>4164771.6585388063</v>
      </c>
    </row>
    <row r="52" spans="2:8" x14ac:dyDescent="0.2">
      <c r="B52" s="63"/>
      <c r="C52" s="63"/>
      <c r="D52" s="63"/>
      <c r="E52" s="63"/>
      <c r="F52" s="63"/>
      <c r="G52" s="63"/>
      <c r="H52" s="71"/>
    </row>
    <row r="53" spans="2:8" x14ac:dyDescent="0.2">
      <c r="B53" s="63"/>
      <c r="C53" s="63" t="s">
        <v>80</v>
      </c>
      <c r="D53" s="73">
        <v>0</v>
      </c>
      <c r="E53" s="73">
        <v>0</v>
      </c>
      <c r="F53" s="73">
        <v>0</v>
      </c>
      <c r="G53" s="73">
        <v>0</v>
      </c>
      <c r="H53" s="80">
        <f t="shared" ref="H53:H59" si="8">SUM(D53:G53)</f>
        <v>0</v>
      </c>
    </row>
    <row r="54" spans="2:8" x14ac:dyDescent="0.2">
      <c r="B54" s="63"/>
      <c r="C54" s="63" t="s">
        <v>27</v>
      </c>
      <c r="D54" s="73">
        <v>0</v>
      </c>
      <c r="E54" s="73">
        <v>0</v>
      </c>
      <c r="F54" s="73">
        <v>0</v>
      </c>
      <c r="G54" s="73">
        <v>0</v>
      </c>
      <c r="H54" s="80">
        <f t="shared" si="8"/>
        <v>0</v>
      </c>
    </row>
    <row r="55" spans="2:8" x14ac:dyDescent="0.2">
      <c r="B55" s="63"/>
      <c r="C55" s="63" t="s">
        <v>43</v>
      </c>
      <c r="D55" s="73">
        <v>0</v>
      </c>
      <c r="E55" s="73">
        <v>0</v>
      </c>
      <c r="F55" s="73">
        <v>0</v>
      </c>
      <c r="G55" s="73">
        <v>0</v>
      </c>
      <c r="H55" s="80">
        <f t="shared" si="8"/>
        <v>0</v>
      </c>
    </row>
    <row r="56" spans="2:8" x14ac:dyDescent="0.2">
      <c r="B56" s="63"/>
      <c r="C56" s="63" t="s">
        <v>28</v>
      </c>
      <c r="D56" s="73">
        <v>0</v>
      </c>
      <c r="E56" s="73">
        <v>0</v>
      </c>
      <c r="F56" s="73">
        <v>0</v>
      </c>
      <c r="G56" s="73">
        <v>0</v>
      </c>
      <c r="H56" s="80">
        <f t="shared" si="8"/>
        <v>0</v>
      </c>
    </row>
    <row r="57" spans="2:8" x14ac:dyDescent="0.2">
      <c r="B57" s="63"/>
      <c r="C57" s="63" t="s">
        <v>29</v>
      </c>
      <c r="D57" s="73">
        <v>0</v>
      </c>
      <c r="E57" s="73">
        <v>0</v>
      </c>
      <c r="F57" s="73">
        <v>0</v>
      </c>
      <c r="G57" s="73">
        <v>0</v>
      </c>
      <c r="H57" s="80">
        <f t="shared" si="8"/>
        <v>0</v>
      </c>
    </row>
    <row r="58" spans="2:8" x14ac:dyDescent="0.2">
      <c r="B58" s="63"/>
      <c r="C58" s="63" t="s">
        <v>30</v>
      </c>
      <c r="D58" s="73">
        <v>0</v>
      </c>
      <c r="E58" s="73">
        <v>0</v>
      </c>
      <c r="F58" s="73">
        <v>0</v>
      </c>
      <c r="G58" s="73">
        <v>0</v>
      </c>
      <c r="H58" s="80">
        <f t="shared" si="8"/>
        <v>0</v>
      </c>
    </row>
    <row r="59" spans="2:8" x14ac:dyDescent="0.2">
      <c r="B59" s="63"/>
      <c r="C59" s="63" t="s">
        <v>31</v>
      </c>
      <c r="D59" s="83">
        <v>0</v>
      </c>
      <c r="E59" s="83">
        <v>0</v>
      </c>
      <c r="F59" s="83">
        <v>0</v>
      </c>
      <c r="G59" s="83">
        <v>0</v>
      </c>
      <c r="H59" s="85">
        <f t="shared" si="8"/>
        <v>0</v>
      </c>
    </row>
    <row r="60" spans="2:8" x14ac:dyDescent="0.2">
      <c r="B60" s="63"/>
      <c r="C60" s="63" t="s">
        <v>0</v>
      </c>
      <c r="D60" s="73">
        <v>0</v>
      </c>
      <c r="E60" s="73">
        <v>0</v>
      </c>
      <c r="F60" s="73">
        <v>0</v>
      </c>
      <c r="G60" s="73">
        <v>0</v>
      </c>
      <c r="H60" s="80">
        <f>SUM(D60:G60)</f>
        <v>0</v>
      </c>
    </row>
    <row r="61" spans="2:8" x14ac:dyDescent="0.2">
      <c r="B61" s="63"/>
      <c r="C61" s="63"/>
      <c r="D61" s="63"/>
      <c r="E61" s="63"/>
      <c r="F61" s="63"/>
      <c r="G61" s="63"/>
      <c r="H61" s="71"/>
    </row>
    <row r="62" spans="2:8" x14ac:dyDescent="0.2">
      <c r="B62" s="63"/>
      <c r="C62" s="63" t="s">
        <v>80</v>
      </c>
      <c r="D62" s="73">
        <f>160000-55000</f>
        <v>105000</v>
      </c>
      <c r="E62" s="73">
        <f>196854-55000</f>
        <v>141854</v>
      </c>
      <c r="F62" s="73">
        <f>211437.5-55000</f>
        <v>156437.5</v>
      </c>
      <c r="G62" s="73">
        <f>223938-55000</f>
        <v>168938</v>
      </c>
      <c r="H62" s="80">
        <f t="shared" ref="H62:H68" si="9">SUM(D62:G62)</f>
        <v>572229.5</v>
      </c>
    </row>
    <row r="63" spans="2:8" x14ac:dyDescent="0.2">
      <c r="B63" s="63"/>
      <c r="C63" s="63" t="s">
        <v>27</v>
      </c>
      <c r="D63" s="73"/>
      <c r="E63" s="73"/>
      <c r="F63" s="73"/>
      <c r="G63" s="73"/>
      <c r="H63" s="80">
        <f t="shared" si="9"/>
        <v>0</v>
      </c>
    </row>
    <row r="64" spans="2:8" x14ac:dyDescent="0.2">
      <c r="B64" s="63"/>
      <c r="C64" s="63" t="s">
        <v>28</v>
      </c>
      <c r="D64" s="73"/>
      <c r="E64" s="73"/>
      <c r="F64" s="73"/>
      <c r="G64" s="73"/>
      <c r="H64" s="80">
        <f t="shared" si="9"/>
        <v>0</v>
      </c>
    </row>
    <row r="65" spans="2:8" x14ac:dyDescent="0.2">
      <c r="B65" s="63"/>
      <c r="C65" s="63" t="s">
        <v>64</v>
      </c>
      <c r="D65" s="73">
        <v>210000</v>
      </c>
      <c r="E65" s="73">
        <v>255000</v>
      </c>
      <c r="F65" s="73">
        <v>300000</v>
      </c>
      <c r="G65" s="73">
        <v>345000</v>
      </c>
      <c r="H65" s="80">
        <f>SUM(D65:G65)</f>
        <v>1110000</v>
      </c>
    </row>
    <row r="66" spans="2:8" x14ac:dyDescent="0.2">
      <c r="B66" s="63"/>
      <c r="C66" s="63" t="s">
        <v>29</v>
      </c>
      <c r="D66" s="73">
        <v>31000</v>
      </c>
      <c r="E66" s="73">
        <v>35000</v>
      </c>
      <c r="F66" s="73">
        <v>40000</v>
      </c>
      <c r="G66" s="73">
        <v>44000</v>
      </c>
      <c r="H66" s="80">
        <f t="shared" si="9"/>
        <v>150000</v>
      </c>
    </row>
    <row r="67" spans="2:8" x14ac:dyDescent="0.2">
      <c r="B67" s="63"/>
      <c r="C67" s="63" t="s">
        <v>30</v>
      </c>
      <c r="D67" s="73">
        <v>4500</v>
      </c>
      <c r="E67" s="73">
        <v>4500</v>
      </c>
      <c r="F67" s="73">
        <v>4500</v>
      </c>
      <c r="G67" s="73">
        <v>4500</v>
      </c>
      <c r="H67" s="80">
        <f t="shared" si="9"/>
        <v>18000</v>
      </c>
    </row>
    <row r="68" spans="2:8" x14ac:dyDescent="0.2">
      <c r="B68" s="63"/>
      <c r="C68" s="63" t="s">
        <v>31</v>
      </c>
      <c r="D68" s="83">
        <f>61662-15000</f>
        <v>46662</v>
      </c>
      <c r="E68" s="83">
        <f>66667-15000</f>
        <v>51667</v>
      </c>
      <c r="F68" s="83">
        <f>68028-15000</f>
        <v>53028</v>
      </c>
      <c r="G68" s="83">
        <f>72463-15000</f>
        <v>57463</v>
      </c>
      <c r="H68" s="85">
        <f t="shared" si="9"/>
        <v>208820</v>
      </c>
    </row>
    <row r="69" spans="2:8" x14ac:dyDescent="0.2">
      <c r="B69" s="63"/>
      <c r="C69" s="63" t="s">
        <v>1</v>
      </c>
      <c r="D69" s="73">
        <f>SUM(D62:D68)</f>
        <v>397162</v>
      </c>
      <c r="E69" s="73">
        <f t="shared" ref="E69:F69" si="10">SUM(E62:E68)</f>
        <v>488021</v>
      </c>
      <c r="F69" s="73">
        <f t="shared" si="10"/>
        <v>553965.5</v>
      </c>
      <c r="G69" s="73">
        <f>SUM(G62:G68)</f>
        <v>619901</v>
      </c>
      <c r="H69" s="80">
        <f>SUM(D69:G69)</f>
        <v>2059049.5</v>
      </c>
    </row>
    <row r="70" spans="2:8" x14ac:dyDescent="0.2">
      <c r="B70" s="63"/>
      <c r="C70" s="63"/>
      <c r="D70" s="63"/>
      <c r="E70" s="63"/>
      <c r="F70" s="63"/>
      <c r="G70" s="63"/>
      <c r="H70" s="71"/>
    </row>
    <row r="71" spans="2:8" x14ac:dyDescent="0.2">
      <c r="B71" s="63"/>
      <c r="C71" s="63" t="s">
        <v>80</v>
      </c>
      <c r="D71" s="73">
        <v>301933.33333333331</v>
      </c>
      <c r="E71" s="73">
        <v>348600</v>
      </c>
      <c r="F71" s="73">
        <v>385266.66666666669</v>
      </c>
      <c r="G71" s="73">
        <v>415098.33333333337</v>
      </c>
      <c r="H71" s="80">
        <f t="shared" ref="H71:H77" si="11">SUM(D71:G71)</f>
        <v>1450898.3333333335</v>
      </c>
    </row>
    <row r="72" spans="2:8" x14ac:dyDescent="0.2">
      <c r="B72" s="63"/>
      <c r="C72" s="63" t="s">
        <v>27</v>
      </c>
      <c r="D72" s="73">
        <v>0</v>
      </c>
      <c r="E72" s="73">
        <v>0</v>
      </c>
      <c r="F72" s="73">
        <v>0</v>
      </c>
      <c r="G72" s="73">
        <v>0</v>
      </c>
      <c r="H72" s="80">
        <f t="shared" si="11"/>
        <v>0</v>
      </c>
    </row>
    <row r="73" spans="2:8" x14ac:dyDescent="0.2">
      <c r="B73" s="63"/>
      <c r="C73" s="63" t="s">
        <v>28</v>
      </c>
      <c r="D73" s="73">
        <v>6000</v>
      </c>
      <c r="E73" s="73">
        <v>6000</v>
      </c>
      <c r="F73" s="73">
        <v>9000</v>
      </c>
      <c r="G73" s="73">
        <v>9000</v>
      </c>
      <c r="H73" s="80">
        <f t="shared" si="11"/>
        <v>30000</v>
      </c>
    </row>
    <row r="74" spans="2:8" x14ac:dyDescent="0.2">
      <c r="B74" s="63"/>
      <c r="C74" s="63" t="s">
        <v>64</v>
      </c>
      <c r="D74" s="73"/>
      <c r="E74" s="73"/>
      <c r="F74" s="73"/>
      <c r="G74" s="73"/>
      <c r="H74" s="80">
        <f t="shared" si="11"/>
        <v>0</v>
      </c>
    </row>
    <row r="75" spans="2:8" x14ac:dyDescent="0.2">
      <c r="B75" s="63"/>
      <c r="C75" s="63" t="s">
        <v>29</v>
      </c>
      <c r="D75" s="73">
        <v>750</v>
      </c>
      <c r="E75" s="73">
        <v>750</v>
      </c>
      <c r="F75" s="73">
        <v>750</v>
      </c>
      <c r="G75" s="73">
        <v>750</v>
      </c>
      <c r="H75" s="80">
        <f t="shared" si="11"/>
        <v>3000</v>
      </c>
    </row>
    <row r="76" spans="2:8" x14ac:dyDescent="0.2">
      <c r="B76" s="63"/>
      <c r="C76" s="63" t="s">
        <v>30</v>
      </c>
      <c r="D76" s="73">
        <v>6000</v>
      </c>
      <c r="E76" s="73">
        <v>6000</v>
      </c>
      <c r="F76" s="73">
        <v>6000</v>
      </c>
      <c r="G76" s="73">
        <v>6000</v>
      </c>
      <c r="H76" s="80">
        <f t="shared" si="11"/>
        <v>24000</v>
      </c>
    </row>
    <row r="77" spans="2:8" x14ac:dyDescent="0.2">
      <c r="B77" s="63"/>
      <c r="C77" s="63" t="s">
        <v>31</v>
      </c>
      <c r="D77" s="83">
        <v>75119.649999999994</v>
      </c>
      <c r="E77" s="83">
        <v>71909.62</v>
      </c>
      <c r="F77" s="83">
        <v>82543.62</v>
      </c>
      <c r="G77" s="83">
        <v>86504.03</v>
      </c>
      <c r="H77" s="85">
        <f t="shared" si="11"/>
        <v>316076.92</v>
      </c>
    </row>
    <row r="78" spans="2:8" x14ac:dyDescent="0.2">
      <c r="B78" s="63"/>
      <c r="C78" s="63" t="s">
        <v>79</v>
      </c>
      <c r="D78" s="73">
        <f>SUM(D71:D77)</f>
        <v>389802.98333333328</v>
      </c>
      <c r="E78" s="73">
        <f>SUM(E71:E77)</f>
        <v>433259.62</v>
      </c>
      <c r="F78" s="73">
        <f>SUM(F71:F77)</f>
        <v>483560.28666666668</v>
      </c>
      <c r="G78" s="73">
        <f>SUM(G71:G77)</f>
        <v>517352.3633333334</v>
      </c>
      <c r="H78" s="80">
        <f>SUM(D78:G78)</f>
        <v>1823975.2533333334</v>
      </c>
    </row>
    <row r="79" spans="2:8" x14ac:dyDescent="0.2">
      <c r="B79" s="63"/>
      <c r="C79" s="63"/>
      <c r="D79" s="91"/>
      <c r="E79" s="91"/>
      <c r="F79" s="91"/>
      <c r="G79" s="91"/>
      <c r="H79" s="97"/>
    </row>
    <row r="80" spans="2:8" x14ac:dyDescent="0.2">
      <c r="B80" s="63"/>
      <c r="C80" s="65" t="s">
        <v>66</v>
      </c>
      <c r="D80" s="75">
        <f>SUM(D78,D60,D51,D69)</f>
        <v>1735331.0515981722</v>
      </c>
      <c r="E80" s="75">
        <f t="shared" ref="E80:G80" si="12">SUM(E78,E60,E51,E69)</f>
        <v>1945342.2612785371</v>
      </c>
      <c r="F80" s="75">
        <f t="shared" si="12"/>
        <v>2106562.5861643814</v>
      </c>
      <c r="G80" s="75">
        <f t="shared" si="12"/>
        <v>2260560.5128310486</v>
      </c>
      <c r="H80" s="76">
        <f>SUM(H78,H60,H51,H69)</f>
        <v>8047796.4118721392</v>
      </c>
    </row>
    <row r="81" spans="2:8" x14ac:dyDescent="0.2">
      <c r="B81" s="63"/>
      <c r="C81" s="63"/>
      <c r="D81" s="73"/>
      <c r="E81" s="73"/>
      <c r="F81" s="73"/>
      <c r="G81" s="73"/>
      <c r="H81" s="80"/>
    </row>
    <row r="82" spans="2:8" ht="16" thickBot="1" x14ac:dyDescent="0.25">
      <c r="B82" s="65"/>
      <c r="C82" s="65" t="s">
        <v>104</v>
      </c>
      <c r="D82" s="93">
        <f>D40-D80</f>
        <v>-1434862.6396447173</v>
      </c>
      <c r="E82" s="93">
        <f>E40-E80</f>
        <v>-1470402.8950035134</v>
      </c>
      <c r="F82" s="93">
        <f>F40-F80</f>
        <v>-1396624.7176053072</v>
      </c>
      <c r="G82" s="93">
        <f>G40-G80</f>
        <v>-1258414.005575882</v>
      </c>
      <c r="H82" s="94">
        <f>H40-H80</f>
        <v>-5560304.2578294203</v>
      </c>
    </row>
    <row r="83" spans="2:8" ht="16" thickTop="1" x14ac:dyDescent="0.2">
      <c r="B83" s="65"/>
      <c r="C83" s="65" t="s">
        <v>68</v>
      </c>
      <c r="D83" s="89">
        <f>IF(ISERROR(D$82/D$12),0,D$82/D$12)</f>
        <v>-2.3216967841419125</v>
      </c>
      <c r="E83" s="89">
        <f>IF(ISERROR(E$82/E$12),0,E$82/E$12)</f>
        <v>-1.681014335872024</v>
      </c>
      <c r="F83" s="89">
        <f>IF(ISERROR(F$82/F$12),0,F$82/F$12)</f>
        <v>-1.1922654779729738</v>
      </c>
      <c r="G83" s="89">
        <f>IF(ISERROR(G$82/G$12),0,G$82/G$12)</f>
        <v>-0.8318737806564761</v>
      </c>
      <c r="H83" s="90">
        <f>IF(ISERROR(H$82/H$12),0,H$82/H$12)</f>
        <v>-1.3312082294572356</v>
      </c>
    </row>
    <row r="84" spans="2:8" x14ac:dyDescent="0.2">
      <c r="B84" s="63"/>
      <c r="C84" s="63"/>
      <c r="D84" s="63"/>
      <c r="E84" s="63"/>
      <c r="F84" s="63"/>
      <c r="G84" s="63"/>
      <c r="H84" s="71"/>
    </row>
    <row r="85" spans="2:8" ht="16" thickBot="1" x14ac:dyDescent="0.25">
      <c r="B85" s="65"/>
      <c r="C85" s="65" t="s">
        <v>105</v>
      </c>
      <c r="D85" s="92">
        <f>+D38+D80</f>
        <v>2052885.9101447174</v>
      </c>
      <c r="E85" s="92">
        <f>+E38+E80</f>
        <v>2345114.5875963932</v>
      </c>
      <c r="F85" s="92">
        <f>+F38+F80</f>
        <v>2568028.8582164855</v>
      </c>
      <c r="G85" s="92">
        <f>+G38+G80</f>
        <v>2771160.3318067677</v>
      </c>
      <c r="H85" s="99">
        <f>+H38+H80</f>
        <v>9737189.6877643634</v>
      </c>
    </row>
    <row r="88" spans="2:8" x14ac:dyDescent="0.2">
      <c r="C88" s="40"/>
    </row>
    <row r="89" spans="2:8" x14ac:dyDescent="0.2">
      <c r="C89" s="40"/>
      <c r="D89" s="11" t="s">
        <v>114</v>
      </c>
    </row>
    <row r="90" spans="2:8" x14ac:dyDescent="0.2">
      <c r="C90" s="40"/>
    </row>
    <row r="91" spans="2:8" x14ac:dyDescent="0.2">
      <c r="C91" s="11"/>
      <c r="D91" s="73"/>
      <c r="E91" s="73"/>
      <c r="F91" s="73"/>
      <c r="G91" s="73"/>
      <c r="H91" s="3"/>
    </row>
    <row r="92" spans="2:8" x14ac:dyDescent="0.2">
      <c r="C92" s="40"/>
    </row>
    <row r="93" spans="2:8" x14ac:dyDescent="0.2">
      <c r="D93" s="3"/>
      <c r="E93" s="3"/>
      <c r="F93" s="3"/>
      <c r="G93" s="3"/>
      <c r="H93" s="3"/>
    </row>
  </sheetData>
  <mergeCells count="1">
    <mergeCell ref="D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N13"/>
  <sheetViews>
    <sheetView workbookViewId="0">
      <selection activeCell="A20" sqref="A20"/>
    </sheetView>
  </sheetViews>
  <sheetFormatPr baseColWidth="10" defaultColWidth="8.83203125" defaultRowHeight="15" x14ac:dyDescent="0.2"/>
  <cols>
    <col min="2" max="2" width="15.83203125" bestFit="1" customWidth="1"/>
    <col min="3" max="4" width="12.6640625" bestFit="1" customWidth="1"/>
    <col min="5" max="5" width="13.6640625" bestFit="1" customWidth="1"/>
    <col min="6" max="6" width="12.6640625" bestFit="1" customWidth="1"/>
    <col min="7" max="14" width="13.6640625" bestFit="1" customWidth="1"/>
  </cols>
  <sheetData>
    <row r="3" spans="2:14" x14ac:dyDescent="0.2">
      <c r="K3" s="175" t="s">
        <v>112</v>
      </c>
      <c r="L3" s="175"/>
      <c r="M3" s="175"/>
      <c r="N3" s="175"/>
    </row>
    <row r="5" spans="2:14" x14ac:dyDescent="0.2">
      <c r="B5" t="s">
        <v>89</v>
      </c>
      <c r="C5" s="103" t="s">
        <v>12</v>
      </c>
      <c r="D5" s="103" t="s">
        <v>13</v>
      </c>
      <c r="E5" s="103" t="s">
        <v>14</v>
      </c>
      <c r="F5" s="103" t="s">
        <v>15</v>
      </c>
      <c r="G5" s="103" t="s">
        <v>97</v>
      </c>
      <c r="H5" s="103" t="s">
        <v>98</v>
      </c>
      <c r="I5" s="103" t="s">
        <v>99</v>
      </c>
      <c r="J5" s="103" t="s">
        <v>100</v>
      </c>
      <c r="K5" s="103" t="s">
        <v>108</v>
      </c>
      <c r="L5" s="103" t="s">
        <v>109</v>
      </c>
      <c r="M5" s="103" t="s">
        <v>110</v>
      </c>
      <c r="N5" s="103" t="s">
        <v>111</v>
      </c>
    </row>
    <row r="6" spans="2:14" x14ac:dyDescent="0.2">
      <c r="B6" t="s">
        <v>1</v>
      </c>
      <c r="C6" s="61">
        <v>724627.9400000032</v>
      </c>
      <c r="D6" s="61">
        <v>781724.97999999486</v>
      </c>
      <c r="E6" s="61">
        <v>857359.08999999985</v>
      </c>
      <c r="F6" s="61">
        <v>869610.31613917253</v>
      </c>
      <c r="G6" s="61">
        <v>982045.85196473275</v>
      </c>
      <c r="H6" s="61">
        <v>1012131.4240402153</v>
      </c>
      <c r="I6" s="61">
        <v>1019342.8769165741</v>
      </c>
      <c r="J6" s="61">
        <v>1105626.517009231</v>
      </c>
      <c r="K6" s="61">
        <f>G6*1.35</f>
        <v>1325761.9001523892</v>
      </c>
      <c r="L6" s="61">
        <f t="shared" ref="L6:N6" si="0">H6*1.35</f>
        <v>1366377.4224542908</v>
      </c>
      <c r="M6" s="61">
        <f t="shared" si="0"/>
        <v>1376112.8838373751</v>
      </c>
      <c r="N6" s="61">
        <f t="shared" si="0"/>
        <v>1492595.7979624621</v>
      </c>
    </row>
    <row r="7" spans="2:14" x14ac:dyDescent="0.2">
      <c r="B7" t="s">
        <v>106</v>
      </c>
      <c r="C7" s="61">
        <v>11980</v>
      </c>
      <c r="D7" s="61">
        <v>29895</v>
      </c>
      <c r="E7" s="61">
        <v>52325</v>
      </c>
      <c r="F7" s="61">
        <v>75000</v>
      </c>
      <c r="G7" s="61" t="e">
        <f>SUM(#REF!)</f>
        <v>#REF!</v>
      </c>
      <c r="H7" s="61" t="e">
        <f>SUM(#REF!)</f>
        <v>#REF!</v>
      </c>
      <c r="I7" s="61" t="e">
        <f>SUM(#REF!)</f>
        <v>#REF!</v>
      </c>
      <c r="J7" s="61" t="e">
        <f>SUM(#REF!)</f>
        <v>#REF!</v>
      </c>
      <c r="K7" s="61" t="e">
        <f>SUM(#REF!)</f>
        <v>#REF!</v>
      </c>
      <c r="L7" s="61" t="e">
        <f>SUM(#REF!)</f>
        <v>#REF!</v>
      </c>
      <c r="M7" s="61" t="e">
        <f>SUM(#REF!)</f>
        <v>#REF!</v>
      </c>
      <c r="N7" s="61" t="e">
        <f>SUM(#REF!)</f>
        <v>#REF!</v>
      </c>
    </row>
    <row r="8" spans="2:14" x14ac:dyDescent="0.2">
      <c r="B8" t="s">
        <v>5</v>
      </c>
      <c r="C8" s="62">
        <f>SUM(C6:C7)</f>
        <v>736607.9400000032</v>
      </c>
      <c r="D8" s="62">
        <f t="shared" ref="D8:N8" si="1">SUM(D6:D7)</f>
        <v>811619.97999999486</v>
      </c>
      <c r="E8" s="62">
        <f t="shared" si="1"/>
        <v>909684.08999999985</v>
      </c>
      <c r="F8" s="62">
        <f t="shared" si="1"/>
        <v>944610.31613917253</v>
      </c>
      <c r="G8" s="62" t="e">
        <f t="shared" si="1"/>
        <v>#REF!</v>
      </c>
      <c r="H8" s="62" t="e">
        <f t="shared" si="1"/>
        <v>#REF!</v>
      </c>
      <c r="I8" s="62" t="e">
        <f t="shared" si="1"/>
        <v>#REF!</v>
      </c>
      <c r="J8" s="62" t="e">
        <f t="shared" si="1"/>
        <v>#REF!</v>
      </c>
      <c r="K8" s="62" t="e">
        <f t="shared" si="1"/>
        <v>#REF!</v>
      </c>
      <c r="L8" s="62" t="e">
        <f t="shared" si="1"/>
        <v>#REF!</v>
      </c>
      <c r="M8" s="62" t="e">
        <f t="shared" si="1"/>
        <v>#REF!</v>
      </c>
      <c r="N8" s="62" t="e">
        <f t="shared" si="1"/>
        <v>#REF!</v>
      </c>
    </row>
    <row r="10" spans="2:14" x14ac:dyDescent="0.2">
      <c r="B10" t="s">
        <v>107</v>
      </c>
      <c r="C10" s="103" t="s">
        <v>12</v>
      </c>
      <c r="D10" s="103" t="s">
        <v>13</v>
      </c>
      <c r="E10" s="103" t="s">
        <v>14</v>
      </c>
      <c r="F10" s="103" t="s">
        <v>15</v>
      </c>
      <c r="G10" s="103" t="s">
        <v>97</v>
      </c>
      <c r="H10" s="103" t="s">
        <v>98</v>
      </c>
      <c r="I10" s="103" t="s">
        <v>99</v>
      </c>
      <c r="J10" s="103" t="s">
        <v>100</v>
      </c>
      <c r="K10" s="103" t="s">
        <v>108</v>
      </c>
      <c r="L10" s="103" t="s">
        <v>109</v>
      </c>
      <c r="M10" s="103" t="s">
        <v>110</v>
      </c>
      <c r="N10" s="103" t="s">
        <v>111</v>
      </c>
    </row>
    <row r="11" spans="2:14" x14ac:dyDescent="0.2">
      <c r="B11" t="s">
        <v>1</v>
      </c>
      <c r="C11" s="61">
        <f>C6*12</f>
        <v>8695535.2800000384</v>
      </c>
      <c r="D11" s="61">
        <f t="shared" ref="D11:N11" si="2">D6*12</f>
        <v>9380699.7599999383</v>
      </c>
      <c r="E11" s="61">
        <f t="shared" si="2"/>
        <v>10288309.079999998</v>
      </c>
      <c r="F11" s="61">
        <f t="shared" si="2"/>
        <v>10435323.793670069</v>
      </c>
      <c r="G11" s="61">
        <f t="shared" si="2"/>
        <v>11784550.223576793</v>
      </c>
      <c r="H11" s="61">
        <f t="shared" si="2"/>
        <v>12145577.088482585</v>
      </c>
      <c r="I11" s="61">
        <f t="shared" si="2"/>
        <v>12232114.522998888</v>
      </c>
      <c r="J11" s="61">
        <f t="shared" si="2"/>
        <v>13267518.204110771</v>
      </c>
      <c r="K11" s="61">
        <f t="shared" si="2"/>
        <v>15909142.801828671</v>
      </c>
      <c r="L11" s="61">
        <f t="shared" si="2"/>
        <v>16396529.069451489</v>
      </c>
      <c r="M11" s="61">
        <f t="shared" si="2"/>
        <v>16513354.606048502</v>
      </c>
      <c r="N11" s="61">
        <f t="shared" si="2"/>
        <v>17911149.575549543</v>
      </c>
    </row>
    <row r="12" spans="2:14" x14ac:dyDescent="0.2">
      <c r="B12" t="s">
        <v>2</v>
      </c>
      <c r="C12" s="61">
        <f>C7*12</f>
        <v>143760</v>
      </c>
      <c r="D12" s="61">
        <f t="shared" ref="D12:M12" si="3">D7*12</f>
        <v>358740</v>
      </c>
      <c r="E12" s="61">
        <f t="shared" si="3"/>
        <v>627900</v>
      </c>
      <c r="F12" s="61">
        <f t="shared" si="3"/>
        <v>900000</v>
      </c>
      <c r="G12" s="61" t="e">
        <f t="shared" si="3"/>
        <v>#REF!</v>
      </c>
      <c r="H12" s="61" t="e">
        <f t="shared" si="3"/>
        <v>#REF!</v>
      </c>
      <c r="I12" s="61" t="e">
        <f t="shared" si="3"/>
        <v>#REF!</v>
      </c>
      <c r="J12" s="61" t="e">
        <f t="shared" si="3"/>
        <v>#REF!</v>
      </c>
      <c r="K12" s="61" t="e">
        <f t="shared" si="3"/>
        <v>#REF!</v>
      </c>
      <c r="L12" s="61" t="e">
        <f t="shared" si="3"/>
        <v>#REF!</v>
      </c>
      <c r="M12" s="61" t="e">
        <f t="shared" si="3"/>
        <v>#REF!</v>
      </c>
      <c r="N12" s="61" t="e">
        <f>N7*12</f>
        <v>#REF!</v>
      </c>
    </row>
    <row r="13" spans="2:14" x14ac:dyDescent="0.2">
      <c r="B13" t="s">
        <v>5</v>
      </c>
      <c r="C13" s="61">
        <f>SUM(C11:C12)</f>
        <v>8839295.2800000384</v>
      </c>
      <c r="D13" s="61">
        <f t="shared" ref="D13:N13" si="4">SUM(D11:D12)</f>
        <v>9739439.7599999383</v>
      </c>
      <c r="E13" s="61">
        <f t="shared" si="4"/>
        <v>10916209.079999998</v>
      </c>
      <c r="F13" s="61">
        <f t="shared" si="4"/>
        <v>11335323.793670069</v>
      </c>
      <c r="G13" s="61" t="e">
        <f t="shared" si="4"/>
        <v>#REF!</v>
      </c>
      <c r="H13" s="61" t="e">
        <f t="shared" si="4"/>
        <v>#REF!</v>
      </c>
      <c r="I13" s="61" t="e">
        <f t="shared" si="4"/>
        <v>#REF!</v>
      </c>
      <c r="J13" s="61" t="e">
        <f t="shared" si="4"/>
        <v>#REF!</v>
      </c>
      <c r="K13" s="61" t="e">
        <f t="shared" si="4"/>
        <v>#REF!</v>
      </c>
      <c r="L13" s="61" t="e">
        <f t="shared" si="4"/>
        <v>#REF!</v>
      </c>
      <c r="M13" s="61" t="e">
        <f t="shared" si="4"/>
        <v>#REF!</v>
      </c>
      <c r="N13" s="61" t="e">
        <f t="shared" si="4"/>
        <v>#REF!</v>
      </c>
    </row>
  </sheetData>
  <mergeCells count="1">
    <mergeCell ref="K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1:AZ156"/>
  <sheetViews>
    <sheetView zoomScale="80" zoomScaleNormal="80" workbookViewId="0">
      <selection activeCell="H54" sqref="H54"/>
    </sheetView>
  </sheetViews>
  <sheetFormatPr baseColWidth="10" defaultColWidth="9.1640625" defaultRowHeight="14" outlineLevelRow="1" outlineLevelCol="1" x14ac:dyDescent="0.2"/>
  <cols>
    <col min="1" max="1" width="4.33203125" style="1" customWidth="1"/>
    <col min="2" max="2" width="2.83203125" style="1" customWidth="1"/>
    <col min="3" max="3" width="29.1640625" style="1" customWidth="1"/>
    <col min="4" max="4" width="9.33203125" style="1" customWidth="1"/>
    <col min="5" max="5" width="2.83203125" style="1" hidden="1" customWidth="1" outlineLevel="1"/>
    <col min="6" max="17" width="11.33203125" style="1" hidden="1" customWidth="1" outlineLevel="1"/>
    <col min="18" max="18" width="13" style="1" hidden="1" customWidth="1" outlineLevel="1"/>
    <col min="19" max="19" width="2.83203125" style="1" customWidth="1" collapsed="1"/>
    <col min="20" max="23" width="12" style="1" bestFit="1" customWidth="1"/>
    <col min="24" max="24" width="13" style="1" bestFit="1" customWidth="1"/>
    <col min="25" max="16384" width="9.1640625" style="1"/>
  </cols>
  <sheetData>
    <row r="1" spans="1:52" ht="19" x14ac:dyDescent="0.25">
      <c r="A1" s="9" t="s">
        <v>6</v>
      </c>
      <c r="B1" s="4"/>
    </row>
    <row r="2" spans="1:52" ht="19" x14ac:dyDescent="0.25">
      <c r="A2" s="9" t="s">
        <v>7</v>
      </c>
      <c r="B2" s="4"/>
    </row>
    <row r="3" spans="1:52" ht="19" x14ac:dyDescent="0.25">
      <c r="A3" s="9" t="s">
        <v>8</v>
      </c>
      <c r="B3" s="4"/>
    </row>
    <row r="4" spans="1:52" x14ac:dyDescent="0.2">
      <c r="A4" s="4"/>
      <c r="B4" s="4"/>
    </row>
    <row r="5" spans="1:52" x14ac:dyDescent="0.2">
      <c r="A5" s="11"/>
      <c r="B5" s="11"/>
    </row>
    <row r="6" spans="1:52" ht="15" thickBot="1" x14ac:dyDescent="0.25">
      <c r="F6" s="166" t="s">
        <v>9</v>
      </c>
      <c r="G6" s="167"/>
      <c r="H6" s="167"/>
      <c r="I6" s="167"/>
      <c r="J6" s="167"/>
      <c r="K6" s="167"/>
      <c r="L6" s="167"/>
      <c r="M6" s="167"/>
      <c r="N6" s="167"/>
      <c r="O6" s="167"/>
      <c r="P6" s="167"/>
      <c r="Q6" s="167"/>
      <c r="R6" s="168"/>
      <c r="T6" s="166" t="s">
        <v>10</v>
      </c>
      <c r="U6" s="167"/>
      <c r="V6" s="167"/>
      <c r="W6" s="167"/>
      <c r="X6" s="168"/>
    </row>
    <row r="7" spans="1:52" s="4" customFormat="1" x14ac:dyDescent="0.2">
      <c r="F7" s="12">
        <v>41640</v>
      </c>
      <c r="G7" s="12">
        <v>41671</v>
      </c>
      <c r="H7" s="12">
        <v>41699</v>
      </c>
      <c r="I7" s="12">
        <v>41730</v>
      </c>
      <c r="J7" s="12">
        <v>41760</v>
      </c>
      <c r="K7" s="12">
        <v>41791</v>
      </c>
      <c r="L7" s="12">
        <v>41821</v>
      </c>
      <c r="M7" s="12">
        <v>41852</v>
      </c>
      <c r="N7" s="12">
        <v>41883</v>
      </c>
      <c r="O7" s="12">
        <v>41913</v>
      </c>
      <c r="P7" s="12">
        <v>41944</v>
      </c>
      <c r="Q7" s="13">
        <v>41974</v>
      </c>
      <c r="R7" s="14" t="s">
        <v>11</v>
      </c>
      <c r="T7" s="12" t="s">
        <v>12</v>
      </c>
      <c r="U7" s="12" t="s">
        <v>13</v>
      </c>
      <c r="V7" s="12" t="s">
        <v>14</v>
      </c>
      <c r="W7" s="13" t="s">
        <v>15</v>
      </c>
      <c r="X7" s="14" t="s">
        <v>11</v>
      </c>
    </row>
    <row r="8" spans="1:52" x14ac:dyDescent="0.2">
      <c r="B8" s="15" t="s">
        <v>16</v>
      </c>
      <c r="D8" s="5" t="s">
        <v>78</v>
      </c>
      <c r="R8" s="16"/>
      <c r="X8" s="16"/>
    </row>
    <row r="9" spans="1:52" x14ac:dyDescent="0.2">
      <c r="C9" s="1" t="s">
        <v>17</v>
      </c>
      <c r="E9" s="3"/>
      <c r="F9" s="2" t="e">
        <f>#REF!+#REF!*0.35</f>
        <v>#REF!</v>
      </c>
      <c r="G9" s="2" t="e">
        <f>#REF!+#REF!*0.35</f>
        <v>#REF!</v>
      </c>
      <c r="H9" s="2" t="e">
        <f>#REF!+#REF!*0.35</f>
        <v>#REF!</v>
      </c>
      <c r="I9" s="2" t="e">
        <f>#REF!+#REF!*0.35</f>
        <v>#REF!</v>
      </c>
      <c r="J9" s="2" t="e">
        <f>#REF!+#REF!*0.35</f>
        <v>#REF!</v>
      </c>
      <c r="K9" s="2" t="e">
        <f>#REF!+#REF!*0.35</f>
        <v>#REF!</v>
      </c>
      <c r="L9" s="2" t="e">
        <f>#REF!+#REF!*0.35</f>
        <v>#REF!</v>
      </c>
      <c r="M9" s="2" t="e">
        <f>#REF!+#REF!*0.35</f>
        <v>#REF!</v>
      </c>
      <c r="N9" s="2" t="e">
        <f>#REF!+#REF!*0.35</f>
        <v>#REF!</v>
      </c>
      <c r="O9" s="2" t="e">
        <f>#REF!+#REF!*0.35</f>
        <v>#REF!</v>
      </c>
      <c r="P9" s="2" t="e">
        <f>#REF!+#REF!*0.35</f>
        <v>#REF!</v>
      </c>
      <c r="Q9" s="2" t="e">
        <f>#REF!+#REF!*0.35</f>
        <v>#REF!</v>
      </c>
      <c r="R9" s="17" t="e">
        <f t="shared" ref="R9:R11" si="0">SUM(F9:Q9)</f>
        <v>#REF!</v>
      </c>
      <c r="S9" s="3"/>
      <c r="T9" s="3" t="e">
        <f>SUM(F9:H9)</f>
        <v>#REF!</v>
      </c>
      <c r="U9" s="3" t="e">
        <f>SUM(I9:K9)</f>
        <v>#REF!</v>
      </c>
      <c r="V9" s="3" t="e">
        <f>SUM(L9:N9)</f>
        <v>#REF!</v>
      </c>
      <c r="W9" s="3" t="e">
        <f>SUM(O9:Q9)</f>
        <v>#REF!</v>
      </c>
      <c r="X9" s="17" t="e">
        <f>SUM(T9:W9)</f>
        <v>#REF!</v>
      </c>
      <c r="Y9" s="3"/>
      <c r="Z9" s="3"/>
      <c r="AA9" s="3"/>
      <c r="AB9" s="3"/>
      <c r="AC9" s="3"/>
      <c r="AD9" s="3"/>
      <c r="AE9" s="3"/>
      <c r="AF9" s="3"/>
      <c r="AG9" s="3"/>
      <c r="AH9" s="3"/>
      <c r="AI9" s="3"/>
      <c r="AJ9" s="3"/>
      <c r="AK9" s="3"/>
      <c r="AL9" s="3"/>
      <c r="AM9" s="3"/>
      <c r="AN9" s="3"/>
      <c r="AO9" s="3"/>
      <c r="AP9" s="3"/>
      <c r="AQ9" s="3"/>
      <c r="AR9" s="3"/>
      <c r="AS9" s="3"/>
      <c r="AT9" s="3"/>
      <c r="AU9" s="3"/>
      <c r="AV9" s="3"/>
      <c r="AW9" s="3"/>
      <c r="AX9" s="3"/>
      <c r="AY9" s="3"/>
      <c r="AZ9" s="3"/>
    </row>
    <row r="10" spans="1:52" x14ac:dyDescent="0.2">
      <c r="C10" s="1" t="s">
        <v>4</v>
      </c>
      <c r="E10" s="3"/>
      <c r="F10" s="2">
        <v>0</v>
      </c>
      <c r="G10" s="2">
        <v>0</v>
      </c>
      <c r="H10" s="2">
        <v>0</v>
      </c>
      <c r="I10" s="2">
        <v>0</v>
      </c>
      <c r="J10" s="2">
        <v>0</v>
      </c>
      <c r="K10" s="2">
        <v>0</v>
      </c>
      <c r="L10" s="2">
        <v>0</v>
      </c>
      <c r="M10" s="2">
        <v>0</v>
      </c>
      <c r="N10" s="2">
        <v>0</v>
      </c>
      <c r="O10" s="2">
        <v>0</v>
      </c>
      <c r="P10" s="2">
        <v>0</v>
      </c>
      <c r="Q10" s="2">
        <v>0</v>
      </c>
      <c r="R10" s="17">
        <f t="shared" si="0"/>
        <v>0</v>
      </c>
      <c r="S10" s="3"/>
      <c r="T10" s="3">
        <f t="shared" ref="T10:T11" si="1">SUM(F10:H10)</f>
        <v>0</v>
      </c>
      <c r="U10" s="3">
        <f t="shared" ref="U10:U11" si="2">SUM(I10:K10)</f>
        <v>0</v>
      </c>
      <c r="V10" s="3">
        <f t="shared" ref="V10:V11" si="3">SUM(L10:N10)</f>
        <v>0</v>
      </c>
      <c r="W10" s="3">
        <f t="shared" ref="W10:W11" si="4">SUM(O10:Q10)</f>
        <v>0</v>
      </c>
      <c r="X10" s="17">
        <f t="shared" ref="X10:X11" si="5">SUM(T10:W10)</f>
        <v>0</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2">
      <c r="C11" s="1" t="s">
        <v>18</v>
      </c>
      <c r="E11" s="3"/>
      <c r="F11" s="2">
        <v>0</v>
      </c>
      <c r="G11" s="2">
        <v>0</v>
      </c>
      <c r="H11" s="2">
        <v>0</v>
      </c>
      <c r="I11" s="2">
        <v>0</v>
      </c>
      <c r="J11" s="2">
        <v>0</v>
      </c>
      <c r="K11" s="2">
        <v>0</v>
      </c>
      <c r="L11" s="2">
        <v>0</v>
      </c>
      <c r="M11" s="2">
        <v>0</v>
      </c>
      <c r="N11" s="2">
        <v>0</v>
      </c>
      <c r="O11" s="2">
        <v>0</v>
      </c>
      <c r="P11" s="2">
        <v>0</v>
      </c>
      <c r="Q11" s="2">
        <v>0</v>
      </c>
      <c r="R11" s="17">
        <f t="shared" si="0"/>
        <v>0</v>
      </c>
      <c r="S11" s="3"/>
      <c r="T11" s="3">
        <f t="shared" si="1"/>
        <v>0</v>
      </c>
      <c r="U11" s="3">
        <f t="shared" si="2"/>
        <v>0</v>
      </c>
      <c r="V11" s="3">
        <f t="shared" si="3"/>
        <v>0</v>
      </c>
      <c r="W11" s="3">
        <f t="shared" si="4"/>
        <v>0</v>
      </c>
      <c r="X11" s="17">
        <f t="shared" si="5"/>
        <v>0</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s="4" customFormat="1" x14ac:dyDescent="0.2">
      <c r="C12" s="4" t="s">
        <v>19</v>
      </c>
      <c r="E12" s="3"/>
      <c r="F12" s="18" t="e">
        <f t="shared" ref="F12:Q12" si="6">SUM(F9:F11)</f>
        <v>#REF!</v>
      </c>
      <c r="G12" s="18" t="e">
        <f t="shared" si="6"/>
        <v>#REF!</v>
      </c>
      <c r="H12" s="18" t="e">
        <f t="shared" si="6"/>
        <v>#REF!</v>
      </c>
      <c r="I12" s="18" t="e">
        <f t="shared" si="6"/>
        <v>#REF!</v>
      </c>
      <c r="J12" s="18" t="e">
        <f t="shared" si="6"/>
        <v>#REF!</v>
      </c>
      <c r="K12" s="18" t="e">
        <f t="shared" si="6"/>
        <v>#REF!</v>
      </c>
      <c r="L12" s="18" t="e">
        <f t="shared" si="6"/>
        <v>#REF!</v>
      </c>
      <c r="M12" s="18" t="e">
        <f t="shared" si="6"/>
        <v>#REF!</v>
      </c>
      <c r="N12" s="18" t="e">
        <f t="shared" si="6"/>
        <v>#REF!</v>
      </c>
      <c r="O12" s="18" t="e">
        <f t="shared" si="6"/>
        <v>#REF!</v>
      </c>
      <c r="P12" s="18" t="e">
        <f t="shared" si="6"/>
        <v>#REF!</v>
      </c>
      <c r="Q12" s="18" t="e">
        <f t="shared" si="6"/>
        <v>#REF!</v>
      </c>
      <c r="R12" s="19" t="e">
        <f>SUM(R9:R11)</f>
        <v>#REF!</v>
      </c>
      <c r="S12" s="3"/>
      <c r="T12" s="18" t="e">
        <f t="shared" ref="T12:W12" si="7">SUM(T9:T11)</f>
        <v>#REF!</v>
      </c>
      <c r="U12" s="18" t="e">
        <f t="shared" si="7"/>
        <v>#REF!</v>
      </c>
      <c r="V12" s="18" t="e">
        <f t="shared" si="7"/>
        <v>#REF!</v>
      </c>
      <c r="W12" s="18" t="e">
        <f t="shared" si="7"/>
        <v>#REF!</v>
      </c>
      <c r="X12" s="19" t="e">
        <f>SUM(X9:X11)</f>
        <v>#REF!</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2">
      <c r="F13" s="2"/>
      <c r="J13" s="3"/>
      <c r="K13" s="3"/>
      <c r="L13" s="3"/>
      <c r="M13" s="3"/>
      <c r="N13" s="3"/>
      <c r="O13" s="3"/>
      <c r="P13" s="3"/>
      <c r="Q13" s="3"/>
      <c r="R13" s="17"/>
      <c r="T13" s="3"/>
      <c r="U13" s="3"/>
      <c r="V13" s="3"/>
      <c r="W13" s="3"/>
      <c r="X13" s="17"/>
    </row>
    <row r="14" spans="1:52" x14ac:dyDescent="0.2">
      <c r="B14" s="15" t="s">
        <v>20</v>
      </c>
      <c r="F14" s="2"/>
      <c r="J14" s="3"/>
      <c r="K14" s="3"/>
      <c r="L14" s="3"/>
      <c r="M14" s="3"/>
      <c r="N14" s="3"/>
      <c r="O14" s="3"/>
      <c r="P14" s="3"/>
      <c r="Q14" s="3"/>
      <c r="R14" s="17"/>
      <c r="T14" s="3"/>
      <c r="U14" s="3"/>
      <c r="V14" s="3"/>
      <c r="W14" s="3"/>
      <c r="X14" s="17"/>
    </row>
    <row r="15" spans="1:52" ht="15" hidden="1" customHeight="1" outlineLevel="1" x14ac:dyDescent="0.2">
      <c r="C15" s="20" t="s">
        <v>21</v>
      </c>
      <c r="D15" s="41">
        <v>2.5000000000000001E-2</v>
      </c>
      <c r="E15" s="3"/>
      <c r="F15" s="2" t="e">
        <f>#REF!*$D$15</f>
        <v>#REF!</v>
      </c>
      <c r="G15" s="2" t="e">
        <f>#REF!*$D$15</f>
        <v>#REF!</v>
      </c>
      <c r="H15" s="2" t="e">
        <f>#REF!*$D$15</f>
        <v>#REF!</v>
      </c>
      <c r="I15" s="2" t="e">
        <f>#REF!*$D$15</f>
        <v>#REF!</v>
      </c>
      <c r="J15" s="2" t="e">
        <f>#REF!*$D$15</f>
        <v>#REF!</v>
      </c>
      <c r="K15" s="2" t="e">
        <f>#REF!*$D$15</f>
        <v>#REF!</v>
      </c>
      <c r="L15" s="2" t="e">
        <f>#REF!*$D$15</f>
        <v>#REF!</v>
      </c>
      <c r="M15" s="2" t="e">
        <f>#REF!*$D$15</f>
        <v>#REF!</v>
      </c>
      <c r="N15" s="2" t="e">
        <f>#REF!*$D$15</f>
        <v>#REF!</v>
      </c>
      <c r="O15" s="2" t="e">
        <f>#REF!*$D$15</f>
        <v>#REF!</v>
      </c>
      <c r="P15" s="2" t="e">
        <f>#REF!*$D$15</f>
        <v>#REF!</v>
      </c>
      <c r="Q15" s="2" t="e">
        <f>#REF!*$D$15</f>
        <v>#REF!</v>
      </c>
      <c r="R15" s="21" t="e">
        <f>SUM(F15:Q15)</f>
        <v>#REF!</v>
      </c>
      <c r="S15" s="3"/>
      <c r="T15" s="2" t="e">
        <f t="shared" ref="T15:T18" si="8">SUM(F15:H15)</f>
        <v>#REF!</v>
      </c>
      <c r="U15" s="2" t="e">
        <f t="shared" ref="U15:U18" si="9">SUM(I15:K15)</f>
        <v>#REF!</v>
      </c>
      <c r="V15" s="2" t="e">
        <f t="shared" ref="V15:V18" si="10">SUM(L15:N15)</f>
        <v>#REF!</v>
      </c>
      <c r="W15" s="2" t="e">
        <f t="shared" ref="W15:W18" si="11">SUM(O15:Q15)</f>
        <v>#REF!</v>
      </c>
      <c r="X15" s="21" t="e">
        <f t="shared" ref="X15:X18" si="12">SUM(T15:W15)</f>
        <v>#REF!</v>
      </c>
      <c r="Y15" s="3"/>
      <c r="Z15" s="3"/>
      <c r="AA15" s="3"/>
      <c r="AB15" s="3"/>
      <c r="AC15" s="3"/>
      <c r="AD15" s="3"/>
      <c r="AE15" s="3"/>
      <c r="AF15" s="3"/>
      <c r="AG15" s="3"/>
      <c r="AH15" s="3"/>
      <c r="AI15" s="3"/>
      <c r="AJ15" s="3"/>
      <c r="AK15" s="3"/>
    </row>
    <row r="16" spans="1:52" ht="15" hidden="1" customHeight="1" outlineLevel="1" x14ac:dyDescent="0.2">
      <c r="C16" s="20" t="s">
        <v>22</v>
      </c>
      <c r="D16" s="43"/>
      <c r="E16" s="3"/>
      <c r="F16" s="45" t="e">
        <f>#REF!</f>
        <v>#REF!</v>
      </c>
      <c r="G16" s="45" t="e">
        <f>#REF!</f>
        <v>#REF!</v>
      </c>
      <c r="H16" s="45" t="e">
        <f>#REF!</f>
        <v>#REF!</v>
      </c>
      <c r="I16" s="45" t="e">
        <f>#REF!</f>
        <v>#REF!</v>
      </c>
      <c r="J16" s="45" t="e">
        <f>#REF!</f>
        <v>#REF!</v>
      </c>
      <c r="K16" s="45" t="e">
        <f>#REF!</f>
        <v>#REF!</v>
      </c>
      <c r="L16" s="45" t="e">
        <f>#REF!</f>
        <v>#REF!</v>
      </c>
      <c r="M16" s="45" t="e">
        <f>#REF!</f>
        <v>#REF!</v>
      </c>
      <c r="N16" s="45" t="e">
        <f>#REF!</f>
        <v>#REF!</v>
      </c>
      <c r="O16" s="45" t="e">
        <f>#REF!</f>
        <v>#REF!</v>
      </c>
      <c r="P16" s="45" t="e">
        <f>#REF!</f>
        <v>#REF!</v>
      </c>
      <c r="Q16" s="45" t="e">
        <f>#REF!</f>
        <v>#REF!</v>
      </c>
      <c r="R16" s="21" t="e">
        <f t="shared" ref="R16:R18" si="13">SUM(F16:Q16)</f>
        <v>#REF!</v>
      </c>
      <c r="S16" s="3"/>
      <c r="T16" s="2" t="e">
        <f t="shared" si="8"/>
        <v>#REF!</v>
      </c>
      <c r="U16" s="2" t="e">
        <f t="shared" si="9"/>
        <v>#REF!</v>
      </c>
      <c r="V16" s="2" t="e">
        <f t="shared" si="10"/>
        <v>#REF!</v>
      </c>
      <c r="W16" s="2" t="e">
        <f t="shared" si="11"/>
        <v>#REF!</v>
      </c>
      <c r="X16" s="21" t="e">
        <f t="shared" si="12"/>
        <v>#REF!</v>
      </c>
      <c r="Y16" s="3"/>
      <c r="Z16" s="3"/>
      <c r="AA16" s="3"/>
      <c r="AB16" s="3"/>
      <c r="AC16" s="3"/>
      <c r="AD16" s="3"/>
      <c r="AE16" s="3"/>
      <c r="AF16" s="3"/>
      <c r="AG16" s="3"/>
      <c r="AH16" s="3"/>
      <c r="AI16" s="3"/>
      <c r="AJ16" s="3"/>
      <c r="AK16" s="3"/>
    </row>
    <row r="17" spans="3:37" hidden="1" outlineLevel="1" x14ac:dyDescent="0.2">
      <c r="C17" s="20" t="s">
        <v>23</v>
      </c>
      <c r="D17" s="20"/>
      <c r="E17" s="3"/>
      <c r="F17" s="2">
        <v>0</v>
      </c>
      <c r="G17" s="2">
        <v>0</v>
      </c>
      <c r="H17" s="2">
        <v>0</v>
      </c>
      <c r="I17" s="2">
        <v>0</v>
      </c>
      <c r="J17" s="2">
        <v>0</v>
      </c>
      <c r="K17" s="2">
        <v>0</v>
      </c>
      <c r="L17" s="2">
        <v>0</v>
      </c>
      <c r="M17" s="2">
        <v>0</v>
      </c>
      <c r="N17" s="2">
        <v>0</v>
      </c>
      <c r="O17" s="2">
        <v>0</v>
      </c>
      <c r="P17" s="2">
        <v>0</v>
      </c>
      <c r="Q17" s="2">
        <v>0</v>
      </c>
      <c r="R17" s="21">
        <f t="shared" si="13"/>
        <v>0</v>
      </c>
      <c r="S17" s="3"/>
      <c r="T17" s="2">
        <f t="shared" si="8"/>
        <v>0</v>
      </c>
      <c r="U17" s="2">
        <f t="shared" si="9"/>
        <v>0</v>
      </c>
      <c r="V17" s="2">
        <f t="shared" si="10"/>
        <v>0</v>
      </c>
      <c r="W17" s="2">
        <f t="shared" si="11"/>
        <v>0</v>
      </c>
      <c r="X17" s="21">
        <f t="shared" si="12"/>
        <v>0</v>
      </c>
      <c r="Y17" s="3"/>
      <c r="Z17" s="3"/>
      <c r="AA17" s="3"/>
      <c r="AB17" s="3"/>
      <c r="AC17" s="3"/>
      <c r="AD17" s="3"/>
      <c r="AE17" s="3"/>
      <c r="AF17" s="3"/>
      <c r="AG17" s="3"/>
      <c r="AH17" s="3"/>
      <c r="AI17" s="3"/>
      <c r="AJ17" s="3"/>
      <c r="AK17" s="3"/>
    </row>
    <row r="18" spans="3:37" hidden="1" outlineLevel="1" x14ac:dyDescent="0.2">
      <c r="C18" s="20" t="s">
        <v>24</v>
      </c>
      <c r="D18" s="20"/>
      <c r="E18" s="3"/>
      <c r="F18" s="7">
        <v>0</v>
      </c>
      <c r="G18" s="7">
        <v>0</v>
      </c>
      <c r="H18" s="7">
        <v>0</v>
      </c>
      <c r="I18" s="7">
        <v>0</v>
      </c>
      <c r="J18" s="7">
        <v>0</v>
      </c>
      <c r="K18" s="7">
        <v>0</v>
      </c>
      <c r="L18" s="7">
        <v>0</v>
      </c>
      <c r="M18" s="7">
        <v>0</v>
      </c>
      <c r="N18" s="7">
        <v>0</v>
      </c>
      <c r="O18" s="7">
        <v>0</v>
      </c>
      <c r="P18" s="7">
        <v>0</v>
      </c>
      <c r="Q18" s="7">
        <v>0</v>
      </c>
      <c r="R18" s="22">
        <f t="shared" si="13"/>
        <v>0</v>
      </c>
      <c r="S18" s="3"/>
      <c r="T18" s="7">
        <f t="shared" si="8"/>
        <v>0</v>
      </c>
      <c r="U18" s="7">
        <f t="shared" si="9"/>
        <v>0</v>
      </c>
      <c r="V18" s="7">
        <f t="shared" si="10"/>
        <v>0</v>
      </c>
      <c r="W18" s="7">
        <f t="shared" si="11"/>
        <v>0</v>
      </c>
      <c r="X18" s="22">
        <f t="shared" si="12"/>
        <v>0</v>
      </c>
      <c r="Y18" s="3"/>
      <c r="Z18" s="3"/>
      <c r="AA18" s="3"/>
      <c r="AB18" s="3"/>
      <c r="AC18" s="3"/>
      <c r="AD18" s="3"/>
      <c r="AE18" s="3"/>
      <c r="AF18" s="3"/>
      <c r="AG18" s="3"/>
      <c r="AH18" s="3"/>
      <c r="AI18" s="3"/>
      <c r="AJ18" s="3"/>
      <c r="AK18" s="3"/>
    </row>
    <row r="19" spans="3:37" s="4" customFormat="1" collapsed="1" x14ac:dyDescent="0.2">
      <c r="C19" s="23" t="s">
        <v>25</v>
      </c>
      <c r="D19" s="23"/>
      <c r="E19" s="25"/>
      <c r="F19" s="6" t="e">
        <f t="shared" ref="F19:R19" si="14">SUM(F15:F18)</f>
        <v>#REF!</v>
      </c>
      <c r="G19" s="6" t="e">
        <f t="shared" si="14"/>
        <v>#REF!</v>
      </c>
      <c r="H19" s="6" t="e">
        <f t="shared" si="14"/>
        <v>#REF!</v>
      </c>
      <c r="I19" s="6" t="e">
        <f t="shared" si="14"/>
        <v>#REF!</v>
      </c>
      <c r="J19" s="6" t="e">
        <f t="shared" si="14"/>
        <v>#REF!</v>
      </c>
      <c r="K19" s="6" t="e">
        <f t="shared" si="14"/>
        <v>#REF!</v>
      </c>
      <c r="L19" s="6" t="e">
        <f t="shared" si="14"/>
        <v>#REF!</v>
      </c>
      <c r="M19" s="6" t="e">
        <f t="shared" si="14"/>
        <v>#REF!</v>
      </c>
      <c r="N19" s="6" t="e">
        <f t="shared" si="14"/>
        <v>#REF!</v>
      </c>
      <c r="O19" s="6" t="e">
        <f t="shared" si="14"/>
        <v>#REF!</v>
      </c>
      <c r="P19" s="6" t="e">
        <f t="shared" si="14"/>
        <v>#REF!</v>
      </c>
      <c r="Q19" s="6" t="e">
        <f t="shared" si="14"/>
        <v>#REF!</v>
      </c>
      <c r="R19" s="24" t="e">
        <f t="shared" si="14"/>
        <v>#REF!</v>
      </c>
      <c r="S19" s="25"/>
      <c r="T19" s="6" t="e">
        <f>SUM(T15:T18)</f>
        <v>#REF!</v>
      </c>
      <c r="U19" s="6" t="e">
        <f>SUM(U15:U18)</f>
        <v>#REF!</v>
      </c>
      <c r="V19" s="6" t="e">
        <f>SUM(V15:V18)</f>
        <v>#REF!</v>
      </c>
      <c r="W19" s="6" t="e">
        <f>SUM(W15:W18)</f>
        <v>#REF!</v>
      </c>
      <c r="X19" s="24" t="e">
        <f>SUM(X15:X18)</f>
        <v>#REF!</v>
      </c>
      <c r="Y19" s="25"/>
      <c r="Z19" s="25"/>
      <c r="AA19" s="25"/>
      <c r="AB19" s="25"/>
      <c r="AC19" s="25"/>
      <c r="AD19" s="25"/>
      <c r="AE19" s="25"/>
      <c r="AF19" s="25"/>
      <c r="AG19" s="25"/>
      <c r="AH19" s="25"/>
      <c r="AI19" s="25"/>
      <c r="AJ19" s="25"/>
      <c r="AK19" s="25"/>
    </row>
    <row r="20" spans="3:37" x14ac:dyDescent="0.2">
      <c r="F20" s="2"/>
      <c r="G20" s="2"/>
      <c r="H20" s="2"/>
      <c r="I20" s="2"/>
      <c r="J20" s="2"/>
      <c r="K20" s="2"/>
      <c r="L20" s="2"/>
      <c r="M20" s="2"/>
      <c r="N20" s="2"/>
      <c r="O20" s="2"/>
      <c r="P20" s="2"/>
      <c r="Q20" s="2"/>
      <c r="R20" s="21"/>
      <c r="T20" s="2"/>
      <c r="U20" s="2"/>
      <c r="V20" s="2"/>
      <c r="W20" s="2"/>
      <c r="X20" s="21"/>
    </row>
    <row r="21" spans="3:37" hidden="1" outlineLevel="1" x14ac:dyDescent="0.2">
      <c r="C21" s="1" t="s">
        <v>26</v>
      </c>
      <c r="E21" s="3"/>
      <c r="F21" s="8">
        <v>0</v>
      </c>
      <c r="G21" s="8">
        <v>0</v>
      </c>
      <c r="H21" s="8">
        <v>0</v>
      </c>
      <c r="I21" s="8">
        <v>0</v>
      </c>
      <c r="J21" s="8">
        <v>0</v>
      </c>
      <c r="K21" s="8">
        <v>0</v>
      </c>
      <c r="L21" s="8">
        <v>0</v>
      </c>
      <c r="M21" s="8">
        <v>0</v>
      </c>
      <c r="N21" s="8">
        <v>0</v>
      </c>
      <c r="O21" s="8">
        <v>0</v>
      </c>
      <c r="P21" s="8">
        <v>0</v>
      </c>
      <c r="Q21" s="8">
        <v>0</v>
      </c>
      <c r="R21" s="21">
        <f t="shared" ref="R21" si="15">SUM(F21:Q21)</f>
        <v>0</v>
      </c>
      <c r="S21" s="3"/>
      <c r="T21" s="2">
        <f t="shared" ref="T21:T27" si="16">SUM(F21:H21)</f>
        <v>0</v>
      </c>
      <c r="U21" s="2">
        <f t="shared" ref="U21:U27" si="17">SUM(I21:K21)</f>
        <v>0</v>
      </c>
      <c r="V21" s="2">
        <f t="shared" ref="V21:V27" si="18">SUM(L21:N21)</f>
        <v>0</v>
      </c>
      <c r="W21" s="2">
        <f t="shared" ref="W21:W27" si="19">SUM(O21:Q21)</f>
        <v>0</v>
      </c>
      <c r="X21" s="21">
        <f t="shared" ref="X21:X27" si="20">SUM(T21:W21)</f>
        <v>0</v>
      </c>
      <c r="Y21" s="3"/>
      <c r="Z21" s="3"/>
      <c r="AA21" s="3"/>
      <c r="AB21" s="3"/>
      <c r="AC21" s="3"/>
      <c r="AD21" s="3"/>
      <c r="AE21" s="3"/>
      <c r="AF21" s="3"/>
      <c r="AG21" s="3"/>
      <c r="AH21" s="3"/>
      <c r="AI21" s="3"/>
      <c r="AJ21" s="3"/>
      <c r="AK21" s="3"/>
    </row>
    <row r="22" spans="3:37" hidden="1" outlineLevel="1" x14ac:dyDescent="0.2">
      <c r="C22" s="1" t="s">
        <v>3</v>
      </c>
      <c r="E22" s="3"/>
      <c r="F22" s="8">
        <v>0</v>
      </c>
      <c r="G22" s="8">
        <v>0</v>
      </c>
      <c r="H22" s="8">
        <v>0</v>
      </c>
      <c r="I22" s="8">
        <v>0</v>
      </c>
      <c r="J22" s="8">
        <v>0</v>
      </c>
      <c r="K22" s="8">
        <v>0</v>
      </c>
      <c r="L22" s="8">
        <v>0</v>
      </c>
      <c r="M22" s="8">
        <v>0</v>
      </c>
      <c r="N22" s="8">
        <v>0</v>
      </c>
      <c r="O22" s="8">
        <v>0</v>
      </c>
      <c r="P22" s="8">
        <v>0</v>
      </c>
      <c r="Q22" s="8">
        <v>0</v>
      </c>
      <c r="R22" s="21">
        <f>SUM(F22:Q22)</f>
        <v>0</v>
      </c>
      <c r="S22" s="3"/>
      <c r="T22" s="2">
        <f t="shared" si="16"/>
        <v>0</v>
      </c>
      <c r="U22" s="2">
        <f t="shared" si="17"/>
        <v>0</v>
      </c>
      <c r="V22" s="2">
        <f t="shared" si="18"/>
        <v>0</v>
      </c>
      <c r="W22" s="2">
        <f t="shared" si="19"/>
        <v>0</v>
      </c>
      <c r="X22" s="21">
        <f t="shared" si="20"/>
        <v>0</v>
      </c>
      <c r="Y22" s="3"/>
      <c r="Z22" s="3"/>
      <c r="AA22" s="3"/>
      <c r="AB22" s="3"/>
      <c r="AC22" s="3"/>
      <c r="AD22" s="3"/>
      <c r="AE22" s="3"/>
      <c r="AF22" s="3"/>
      <c r="AG22" s="3"/>
      <c r="AH22" s="3"/>
      <c r="AI22" s="3"/>
      <c r="AJ22" s="3"/>
      <c r="AK22" s="3"/>
    </row>
    <row r="23" spans="3:37" hidden="1" outlineLevel="1" x14ac:dyDescent="0.2">
      <c r="C23" s="1" t="s">
        <v>27</v>
      </c>
      <c r="E23" s="3"/>
      <c r="F23" s="8">
        <v>0</v>
      </c>
      <c r="G23" s="8">
        <v>0</v>
      </c>
      <c r="H23" s="8">
        <v>0</v>
      </c>
      <c r="I23" s="8">
        <v>0</v>
      </c>
      <c r="J23" s="8">
        <v>0</v>
      </c>
      <c r="K23" s="8">
        <v>0</v>
      </c>
      <c r="L23" s="8">
        <v>0</v>
      </c>
      <c r="M23" s="8">
        <v>0</v>
      </c>
      <c r="N23" s="8">
        <v>0</v>
      </c>
      <c r="O23" s="8">
        <v>0</v>
      </c>
      <c r="P23" s="8">
        <v>0</v>
      </c>
      <c r="Q23" s="8">
        <v>0</v>
      </c>
      <c r="R23" s="21">
        <f t="shared" ref="R23:R27" si="21">SUM(F23:Q23)</f>
        <v>0</v>
      </c>
      <c r="S23" s="3"/>
      <c r="T23" s="2">
        <f t="shared" si="16"/>
        <v>0</v>
      </c>
      <c r="U23" s="2">
        <f t="shared" si="17"/>
        <v>0</v>
      </c>
      <c r="V23" s="2">
        <f t="shared" si="18"/>
        <v>0</v>
      </c>
      <c r="W23" s="2">
        <f t="shared" si="19"/>
        <v>0</v>
      </c>
      <c r="X23" s="21">
        <f t="shared" si="20"/>
        <v>0</v>
      </c>
      <c r="Y23" s="3"/>
      <c r="Z23" s="3"/>
      <c r="AA23" s="3"/>
      <c r="AB23" s="3"/>
      <c r="AC23" s="3"/>
      <c r="AD23" s="3"/>
      <c r="AE23" s="3"/>
      <c r="AF23" s="3"/>
      <c r="AG23" s="3"/>
      <c r="AH23" s="3"/>
      <c r="AI23" s="3"/>
      <c r="AJ23" s="3"/>
      <c r="AK23" s="3"/>
    </row>
    <row r="24" spans="3:37" hidden="1" outlineLevel="1" x14ac:dyDescent="0.2">
      <c r="C24" s="1" t="s">
        <v>28</v>
      </c>
      <c r="E24" s="3"/>
      <c r="F24" s="8">
        <v>0</v>
      </c>
      <c r="G24" s="8">
        <v>0</v>
      </c>
      <c r="H24" s="8">
        <v>0</v>
      </c>
      <c r="I24" s="8">
        <v>0</v>
      </c>
      <c r="J24" s="8">
        <v>0</v>
      </c>
      <c r="K24" s="8">
        <v>0</v>
      </c>
      <c r="L24" s="8">
        <v>0</v>
      </c>
      <c r="M24" s="8">
        <v>0</v>
      </c>
      <c r="N24" s="8">
        <v>0</v>
      </c>
      <c r="O24" s="8">
        <v>0</v>
      </c>
      <c r="P24" s="8">
        <v>0</v>
      </c>
      <c r="Q24" s="8">
        <v>0</v>
      </c>
      <c r="R24" s="21">
        <f t="shared" si="21"/>
        <v>0</v>
      </c>
      <c r="S24" s="3"/>
      <c r="T24" s="2">
        <f t="shared" si="16"/>
        <v>0</v>
      </c>
      <c r="U24" s="2">
        <f t="shared" si="17"/>
        <v>0</v>
      </c>
      <c r="V24" s="2">
        <f t="shared" si="18"/>
        <v>0</v>
      </c>
      <c r="W24" s="2">
        <f t="shared" si="19"/>
        <v>0</v>
      </c>
      <c r="X24" s="21">
        <f t="shared" si="20"/>
        <v>0</v>
      </c>
      <c r="Y24" s="3"/>
      <c r="Z24" s="3"/>
      <c r="AA24" s="3"/>
      <c r="AB24" s="3"/>
      <c r="AC24" s="3"/>
      <c r="AD24" s="3"/>
      <c r="AE24" s="3"/>
      <c r="AF24" s="3"/>
      <c r="AG24" s="3"/>
      <c r="AH24" s="3"/>
      <c r="AI24" s="3"/>
      <c r="AJ24" s="3"/>
      <c r="AK24" s="3"/>
    </row>
    <row r="25" spans="3:37" hidden="1" outlineLevel="1" x14ac:dyDescent="0.2">
      <c r="C25" s="1" t="s">
        <v>29</v>
      </c>
      <c r="E25" s="3"/>
      <c r="F25" s="8">
        <v>0</v>
      </c>
      <c r="G25" s="8">
        <v>0</v>
      </c>
      <c r="H25" s="8">
        <v>0</v>
      </c>
      <c r="I25" s="8">
        <v>0</v>
      </c>
      <c r="J25" s="8">
        <v>0</v>
      </c>
      <c r="K25" s="8">
        <v>0</v>
      </c>
      <c r="L25" s="8">
        <v>0</v>
      </c>
      <c r="M25" s="8">
        <v>0</v>
      </c>
      <c r="N25" s="8">
        <v>0</v>
      </c>
      <c r="O25" s="8">
        <v>0</v>
      </c>
      <c r="P25" s="8">
        <v>0</v>
      </c>
      <c r="Q25" s="8">
        <v>0</v>
      </c>
      <c r="R25" s="21">
        <f t="shared" si="21"/>
        <v>0</v>
      </c>
      <c r="S25" s="3"/>
      <c r="T25" s="2">
        <f t="shared" si="16"/>
        <v>0</v>
      </c>
      <c r="U25" s="2">
        <f t="shared" si="17"/>
        <v>0</v>
      </c>
      <c r="V25" s="2">
        <f t="shared" si="18"/>
        <v>0</v>
      </c>
      <c r="W25" s="2">
        <f t="shared" si="19"/>
        <v>0</v>
      </c>
      <c r="X25" s="21">
        <f t="shared" si="20"/>
        <v>0</v>
      </c>
      <c r="Y25" s="3"/>
      <c r="Z25" s="3"/>
      <c r="AA25" s="3"/>
      <c r="AB25" s="3"/>
      <c r="AC25" s="3"/>
      <c r="AD25" s="3"/>
      <c r="AE25" s="3"/>
      <c r="AF25" s="3"/>
      <c r="AG25" s="3"/>
      <c r="AH25" s="3"/>
      <c r="AI25" s="3"/>
      <c r="AJ25" s="3"/>
      <c r="AK25" s="3"/>
    </row>
    <row r="26" spans="3:37" hidden="1" outlineLevel="1" x14ac:dyDescent="0.2">
      <c r="C26" s="1" t="s">
        <v>30</v>
      </c>
      <c r="E26" s="3"/>
      <c r="F26" s="8">
        <v>0</v>
      </c>
      <c r="G26" s="8">
        <v>0</v>
      </c>
      <c r="H26" s="8">
        <v>0</v>
      </c>
      <c r="I26" s="8">
        <v>0</v>
      </c>
      <c r="J26" s="8">
        <v>0</v>
      </c>
      <c r="K26" s="8">
        <v>0</v>
      </c>
      <c r="L26" s="8">
        <v>0</v>
      </c>
      <c r="M26" s="8">
        <v>0</v>
      </c>
      <c r="N26" s="8">
        <v>0</v>
      </c>
      <c r="O26" s="8">
        <v>0</v>
      </c>
      <c r="P26" s="8">
        <v>0</v>
      </c>
      <c r="Q26" s="8">
        <v>0</v>
      </c>
      <c r="R26" s="21">
        <f t="shared" si="21"/>
        <v>0</v>
      </c>
      <c r="S26" s="3"/>
      <c r="T26" s="2">
        <f t="shared" si="16"/>
        <v>0</v>
      </c>
      <c r="U26" s="2">
        <f t="shared" si="17"/>
        <v>0</v>
      </c>
      <c r="V26" s="2">
        <f t="shared" si="18"/>
        <v>0</v>
      </c>
      <c r="W26" s="2">
        <f t="shared" si="19"/>
        <v>0</v>
      </c>
      <c r="X26" s="21">
        <f t="shared" si="20"/>
        <v>0</v>
      </c>
      <c r="Y26" s="3"/>
      <c r="Z26" s="3"/>
      <c r="AA26" s="3"/>
      <c r="AB26" s="3"/>
      <c r="AC26" s="3"/>
      <c r="AD26" s="3"/>
      <c r="AE26" s="3"/>
      <c r="AF26" s="3"/>
      <c r="AG26" s="3"/>
      <c r="AH26" s="3"/>
      <c r="AI26" s="3"/>
      <c r="AJ26" s="3"/>
      <c r="AK26" s="3"/>
    </row>
    <row r="27" spans="3:37" hidden="1" outlineLevel="1" x14ac:dyDescent="0.2">
      <c r="C27" s="1" t="s">
        <v>31</v>
      </c>
      <c r="E27" s="3"/>
      <c r="F27" s="7">
        <v>0</v>
      </c>
      <c r="G27" s="7">
        <v>0</v>
      </c>
      <c r="H27" s="7">
        <v>0</v>
      </c>
      <c r="I27" s="7">
        <v>0</v>
      </c>
      <c r="J27" s="7">
        <v>0</v>
      </c>
      <c r="K27" s="7">
        <v>0</v>
      </c>
      <c r="L27" s="7">
        <v>0</v>
      </c>
      <c r="M27" s="7">
        <v>0</v>
      </c>
      <c r="N27" s="7">
        <v>0</v>
      </c>
      <c r="O27" s="7">
        <v>0</v>
      </c>
      <c r="P27" s="7">
        <v>0</v>
      </c>
      <c r="Q27" s="7">
        <v>0</v>
      </c>
      <c r="R27" s="22">
        <f t="shared" si="21"/>
        <v>0</v>
      </c>
      <c r="S27" s="3"/>
      <c r="T27" s="7">
        <f t="shared" si="16"/>
        <v>0</v>
      </c>
      <c r="U27" s="7">
        <f t="shared" si="17"/>
        <v>0</v>
      </c>
      <c r="V27" s="7">
        <f t="shared" si="18"/>
        <v>0</v>
      </c>
      <c r="W27" s="7">
        <f t="shared" si="19"/>
        <v>0</v>
      </c>
      <c r="X27" s="22">
        <f t="shared" si="20"/>
        <v>0</v>
      </c>
      <c r="Y27" s="3"/>
      <c r="Z27" s="3"/>
      <c r="AA27" s="3"/>
      <c r="AB27" s="3"/>
      <c r="AC27" s="3"/>
      <c r="AD27" s="3"/>
      <c r="AE27" s="3"/>
      <c r="AF27" s="3"/>
      <c r="AG27" s="3"/>
      <c r="AH27" s="3"/>
      <c r="AI27" s="3"/>
      <c r="AJ27" s="3"/>
      <c r="AK27" s="3"/>
    </row>
    <row r="28" spans="3:37" collapsed="1" x14ac:dyDescent="0.2">
      <c r="C28" s="1" t="s">
        <v>32</v>
      </c>
      <c r="E28" s="3"/>
      <c r="F28" s="2">
        <f>SUM(F21:F27)</f>
        <v>0</v>
      </c>
      <c r="G28" s="2">
        <f>SUM(G21:G27)</f>
        <v>0</v>
      </c>
      <c r="H28" s="2">
        <f>SUM(H21:H27)</f>
        <v>0</v>
      </c>
      <c r="I28" s="2">
        <f>SUM(I21:I27)</f>
        <v>0</v>
      </c>
      <c r="J28" s="2">
        <f>SUM(J21:J27)</f>
        <v>0</v>
      </c>
      <c r="K28" s="2">
        <f t="shared" ref="K28:R28" si="22">SUM(K21:K27)</f>
        <v>0</v>
      </c>
      <c r="L28" s="2">
        <f t="shared" si="22"/>
        <v>0</v>
      </c>
      <c r="M28" s="2">
        <f t="shared" si="22"/>
        <v>0</v>
      </c>
      <c r="N28" s="2">
        <f t="shared" si="22"/>
        <v>0</v>
      </c>
      <c r="O28" s="2">
        <f t="shared" si="22"/>
        <v>0</v>
      </c>
      <c r="P28" s="2">
        <f t="shared" si="22"/>
        <v>0</v>
      </c>
      <c r="Q28" s="2">
        <f t="shared" si="22"/>
        <v>0</v>
      </c>
      <c r="R28" s="21">
        <f t="shared" si="22"/>
        <v>0</v>
      </c>
      <c r="S28" s="3"/>
      <c r="T28" s="2">
        <f t="shared" ref="T28:X28" si="23">SUM(T21:T27)</f>
        <v>0</v>
      </c>
      <c r="U28" s="2">
        <f t="shared" si="23"/>
        <v>0</v>
      </c>
      <c r="V28" s="2">
        <f t="shared" si="23"/>
        <v>0</v>
      </c>
      <c r="W28" s="2">
        <f t="shared" si="23"/>
        <v>0</v>
      </c>
      <c r="X28" s="21">
        <f t="shared" si="23"/>
        <v>0</v>
      </c>
      <c r="Y28" s="3"/>
      <c r="Z28" s="3"/>
      <c r="AA28" s="3"/>
      <c r="AB28" s="3"/>
      <c r="AC28" s="3"/>
      <c r="AD28" s="3"/>
      <c r="AE28" s="3"/>
      <c r="AF28" s="3"/>
      <c r="AG28" s="3"/>
      <c r="AH28" s="3"/>
      <c r="AI28" s="3"/>
      <c r="AJ28" s="3"/>
      <c r="AK28" s="3"/>
    </row>
    <row r="29" spans="3:37" s="4" customFormat="1" x14ac:dyDescent="0.2">
      <c r="C29" s="23" t="s">
        <v>33</v>
      </c>
      <c r="D29" s="23"/>
      <c r="F29" s="26">
        <f t="shared" ref="F29:R29" si="24">IF(ISERROR(1-(F$19+F$28)/F$9),0,(1-(F$19+F$28)/F$9))</f>
        <v>0</v>
      </c>
      <c r="G29" s="26">
        <f t="shared" si="24"/>
        <v>0</v>
      </c>
      <c r="H29" s="26">
        <f t="shared" si="24"/>
        <v>0</v>
      </c>
      <c r="I29" s="26">
        <f t="shared" si="24"/>
        <v>0</v>
      </c>
      <c r="J29" s="26">
        <f t="shared" si="24"/>
        <v>0</v>
      </c>
      <c r="K29" s="26">
        <f t="shared" si="24"/>
        <v>0</v>
      </c>
      <c r="L29" s="26">
        <f t="shared" si="24"/>
        <v>0</v>
      </c>
      <c r="M29" s="26">
        <f t="shared" si="24"/>
        <v>0</v>
      </c>
      <c r="N29" s="26">
        <f t="shared" si="24"/>
        <v>0</v>
      </c>
      <c r="O29" s="26">
        <f t="shared" si="24"/>
        <v>0</v>
      </c>
      <c r="P29" s="26">
        <f t="shared" si="24"/>
        <v>0</v>
      </c>
      <c r="Q29" s="26">
        <f t="shared" si="24"/>
        <v>0</v>
      </c>
      <c r="R29" s="27">
        <f t="shared" si="24"/>
        <v>0</v>
      </c>
      <c r="T29" s="26">
        <f>IF(ISERROR(1-(T$19+T$28)/T$9),0,(1-(T$19+T$28)/T$9))</f>
        <v>0</v>
      </c>
      <c r="U29" s="26">
        <f>IF(ISERROR(1-(U$19+U$28)/U$9),0,(1-(U$19+U$28)/U$9))</f>
        <v>0</v>
      </c>
      <c r="V29" s="26">
        <f>IF(ISERROR(1-(V$19+V$28)/V$9),0,(1-(V$19+V$28)/V$9))</f>
        <v>0</v>
      </c>
      <c r="W29" s="26">
        <f>IF(ISERROR(1-(W$19+W$28)/W$9),0,(1-(W$19+W$28)/W$9))</f>
        <v>0</v>
      </c>
      <c r="X29" s="27">
        <f>IF(ISERROR(1-(X$19+X$28)/X$9),0,(1-(X$19+X$28)/X$9))</f>
        <v>0</v>
      </c>
    </row>
    <row r="30" spans="3:37" x14ac:dyDescent="0.2">
      <c r="F30" s="2"/>
      <c r="G30" s="2"/>
      <c r="H30" s="2"/>
      <c r="I30" s="2"/>
      <c r="J30" s="2"/>
      <c r="K30" s="2"/>
      <c r="L30" s="2"/>
      <c r="M30" s="2"/>
      <c r="N30" s="2"/>
      <c r="O30" s="2"/>
      <c r="P30" s="2"/>
      <c r="Q30" s="2"/>
      <c r="R30" s="21"/>
      <c r="T30" s="2"/>
      <c r="U30" s="2"/>
      <c r="V30" s="2"/>
      <c r="W30" s="2"/>
      <c r="X30" s="21"/>
    </row>
    <row r="31" spans="3:37" hidden="1" outlineLevel="1" x14ac:dyDescent="0.2">
      <c r="C31" s="1" t="s">
        <v>26</v>
      </c>
      <c r="E31" s="3"/>
      <c r="F31" s="2" t="e">
        <f>#REF!</f>
        <v>#REF!</v>
      </c>
      <c r="G31" s="2" t="e">
        <f>#REF!</f>
        <v>#REF!</v>
      </c>
      <c r="H31" s="2" t="e">
        <f>#REF!</f>
        <v>#REF!</v>
      </c>
      <c r="I31" s="2" t="e">
        <f>#REF!</f>
        <v>#REF!</v>
      </c>
      <c r="J31" s="2" t="e">
        <f>#REF!</f>
        <v>#REF!</v>
      </c>
      <c r="K31" s="2" t="e">
        <f>#REF!</f>
        <v>#REF!</v>
      </c>
      <c r="L31" s="2" t="e">
        <f>#REF!</f>
        <v>#REF!</v>
      </c>
      <c r="M31" s="2" t="e">
        <f>#REF!</f>
        <v>#REF!</v>
      </c>
      <c r="N31" s="2" t="e">
        <f>#REF!</f>
        <v>#REF!</v>
      </c>
      <c r="O31" s="2" t="e">
        <f>#REF!</f>
        <v>#REF!</v>
      </c>
      <c r="P31" s="2" t="e">
        <f>#REF!</f>
        <v>#REF!</v>
      </c>
      <c r="Q31" s="2" t="e">
        <f>#REF!</f>
        <v>#REF!</v>
      </c>
      <c r="R31" s="21" t="e">
        <f t="shared" ref="R31:R38" si="25">SUM(F31:Q31)</f>
        <v>#REF!</v>
      </c>
      <c r="S31" s="3"/>
      <c r="T31" s="2" t="e">
        <f>SUM(F31:H31)</f>
        <v>#REF!</v>
      </c>
      <c r="U31" s="2" t="e">
        <f>SUM(I31:K31)</f>
        <v>#REF!</v>
      </c>
      <c r="V31" s="2" t="e">
        <f>SUM(L31:N31)</f>
        <v>#REF!</v>
      </c>
      <c r="W31" s="2" t="e">
        <f>SUM(O31:Q31)</f>
        <v>#REF!</v>
      </c>
      <c r="X31" s="21" t="e">
        <f t="shared" ref="X31:X38" si="26">SUM(T31:W31)</f>
        <v>#REF!</v>
      </c>
      <c r="Y31" s="3"/>
      <c r="Z31" s="3"/>
      <c r="AA31" s="3"/>
      <c r="AB31" s="3"/>
      <c r="AC31" s="3"/>
      <c r="AD31" s="3"/>
      <c r="AE31" s="3"/>
      <c r="AF31" s="3"/>
      <c r="AG31" s="3"/>
      <c r="AH31" s="3"/>
      <c r="AI31" s="3"/>
      <c r="AJ31" s="3"/>
      <c r="AK31" s="3"/>
    </row>
    <row r="32" spans="3:37" hidden="1" outlineLevel="1" x14ac:dyDescent="0.2">
      <c r="C32" s="1" t="s">
        <v>3</v>
      </c>
      <c r="E32" s="3"/>
      <c r="F32" s="2" t="e">
        <f>#REF!</f>
        <v>#REF!</v>
      </c>
      <c r="G32" s="2" t="e">
        <f>#REF!</f>
        <v>#REF!</v>
      </c>
      <c r="H32" s="2" t="e">
        <f>#REF!</f>
        <v>#REF!</v>
      </c>
      <c r="I32" s="2" t="e">
        <f>#REF!</f>
        <v>#REF!</v>
      </c>
      <c r="J32" s="2" t="e">
        <f>#REF!</f>
        <v>#REF!</v>
      </c>
      <c r="K32" s="2" t="e">
        <f>#REF!</f>
        <v>#REF!</v>
      </c>
      <c r="L32" s="2" t="e">
        <f>#REF!</f>
        <v>#REF!</v>
      </c>
      <c r="M32" s="2" t="e">
        <f>#REF!</f>
        <v>#REF!</v>
      </c>
      <c r="N32" s="2" t="e">
        <f>#REF!</f>
        <v>#REF!</v>
      </c>
      <c r="O32" s="2" t="e">
        <f>#REF!</f>
        <v>#REF!</v>
      </c>
      <c r="P32" s="2" t="e">
        <f>#REF!</f>
        <v>#REF!</v>
      </c>
      <c r="Q32" s="2" t="e">
        <f>#REF!</f>
        <v>#REF!</v>
      </c>
      <c r="R32" s="21" t="e">
        <f t="shared" si="25"/>
        <v>#REF!</v>
      </c>
      <c r="S32" s="3"/>
      <c r="T32" s="2" t="e">
        <f t="shared" ref="T32:T38" si="27">SUM(F32:H32)</f>
        <v>#REF!</v>
      </c>
      <c r="U32" s="2" t="e">
        <f t="shared" ref="U32:U38" si="28">SUM(I32:K32)</f>
        <v>#REF!</v>
      </c>
      <c r="V32" s="2" t="e">
        <f t="shared" ref="V32:V38" si="29">SUM(L32:N32)</f>
        <v>#REF!</v>
      </c>
      <c r="W32" s="2" t="e">
        <f t="shared" ref="W32:W38" si="30">SUM(O32:Q32)</f>
        <v>#REF!</v>
      </c>
      <c r="X32" s="21" t="e">
        <f t="shared" si="26"/>
        <v>#REF!</v>
      </c>
      <c r="Y32" s="3"/>
      <c r="Z32" s="3"/>
      <c r="AA32" s="3"/>
      <c r="AB32" s="3"/>
      <c r="AC32" s="3"/>
      <c r="AD32" s="3"/>
      <c r="AE32" s="3"/>
      <c r="AF32" s="3"/>
      <c r="AG32" s="3"/>
      <c r="AH32" s="3"/>
      <c r="AI32" s="3"/>
      <c r="AJ32" s="3"/>
      <c r="AK32" s="3"/>
    </row>
    <row r="33" spans="2:37" hidden="1" outlineLevel="1" x14ac:dyDescent="0.2">
      <c r="C33" s="1" t="s">
        <v>34</v>
      </c>
      <c r="E33" s="3"/>
      <c r="F33" s="2" t="e">
        <f>#REF!</f>
        <v>#REF!</v>
      </c>
      <c r="G33" s="2" t="e">
        <f>#REF!</f>
        <v>#REF!</v>
      </c>
      <c r="H33" s="2" t="e">
        <f>#REF!</f>
        <v>#REF!</v>
      </c>
      <c r="I33" s="2" t="e">
        <f>#REF!</f>
        <v>#REF!</v>
      </c>
      <c r="J33" s="2" t="e">
        <f>#REF!</f>
        <v>#REF!</v>
      </c>
      <c r="K33" s="2" t="e">
        <f>#REF!</f>
        <v>#REF!</v>
      </c>
      <c r="L33" s="2" t="e">
        <f>#REF!</f>
        <v>#REF!</v>
      </c>
      <c r="M33" s="2" t="e">
        <f>#REF!</f>
        <v>#REF!</v>
      </c>
      <c r="N33" s="2" t="e">
        <f>#REF!</f>
        <v>#REF!</v>
      </c>
      <c r="O33" s="2" t="e">
        <f>#REF!</f>
        <v>#REF!</v>
      </c>
      <c r="P33" s="2" t="e">
        <f>#REF!</f>
        <v>#REF!</v>
      </c>
      <c r="Q33" s="2" t="e">
        <f>#REF!</f>
        <v>#REF!</v>
      </c>
      <c r="R33" s="21" t="e">
        <f t="shared" si="25"/>
        <v>#REF!</v>
      </c>
      <c r="S33" s="3"/>
      <c r="T33" s="2" t="e">
        <f t="shared" si="27"/>
        <v>#REF!</v>
      </c>
      <c r="U33" s="2" t="e">
        <f t="shared" si="28"/>
        <v>#REF!</v>
      </c>
      <c r="V33" s="2" t="e">
        <f t="shared" si="29"/>
        <v>#REF!</v>
      </c>
      <c r="W33" s="2" t="e">
        <f t="shared" si="30"/>
        <v>#REF!</v>
      </c>
      <c r="X33" s="21" t="e">
        <f t="shared" si="26"/>
        <v>#REF!</v>
      </c>
      <c r="Y33" s="3"/>
      <c r="Z33" s="3"/>
      <c r="AA33" s="3"/>
      <c r="AB33" s="3"/>
      <c r="AC33" s="3"/>
      <c r="AD33" s="3"/>
      <c r="AE33" s="3"/>
      <c r="AF33" s="3"/>
      <c r="AG33" s="3"/>
      <c r="AH33" s="3"/>
      <c r="AI33" s="3"/>
      <c r="AJ33" s="3"/>
      <c r="AK33" s="3"/>
    </row>
    <row r="34" spans="2:37" hidden="1" outlineLevel="1" x14ac:dyDescent="0.2">
      <c r="C34" s="1" t="s">
        <v>27</v>
      </c>
      <c r="E34" s="3"/>
      <c r="F34" s="2">
        <v>0</v>
      </c>
      <c r="G34" s="2">
        <v>0</v>
      </c>
      <c r="H34" s="2">
        <v>0</v>
      </c>
      <c r="I34" s="2">
        <v>0</v>
      </c>
      <c r="J34" s="2">
        <v>0</v>
      </c>
      <c r="K34" s="2">
        <v>0</v>
      </c>
      <c r="L34" s="2">
        <v>0</v>
      </c>
      <c r="M34" s="2">
        <v>0</v>
      </c>
      <c r="N34" s="2">
        <v>0</v>
      </c>
      <c r="O34" s="2">
        <v>0</v>
      </c>
      <c r="P34" s="2">
        <v>0</v>
      </c>
      <c r="Q34" s="2">
        <v>0</v>
      </c>
      <c r="R34" s="21">
        <f t="shared" si="25"/>
        <v>0</v>
      </c>
      <c r="S34" s="3"/>
      <c r="T34" s="2">
        <f t="shared" si="27"/>
        <v>0</v>
      </c>
      <c r="U34" s="2">
        <f t="shared" si="28"/>
        <v>0</v>
      </c>
      <c r="V34" s="2">
        <f t="shared" si="29"/>
        <v>0</v>
      </c>
      <c r="W34" s="2">
        <f t="shared" si="30"/>
        <v>0</v>
      </c>
      <c r="X34" s="21">
        <f t="shared" si="26"/>
        <v>0</v>
      </c>
      <c r="Y34" s="3"/>
      <c r="Z34" s="3"/>
      <c r="AA34" s="3"/>
      <c r="AB34" s="3"/>
      <c r="AC34" s="3"/>
      <c r="AD34" s="3"/>
      <c r="AE34" s="3"/>
      <c r="AF34" s="3"/>
      <c r="AG34" s="3"/>
      <c r="AH34" s="3"/>
      <c r="AI34" s="3"/>
      <c r="AJ34" s="3"/>
      <c r="AK34" s="3"/>
    </row>
    <row r="35" spans="2:37" hidden="1" outlineLevel="1" x14ac:dyDescent="0.2">
      <c r="C35" s="1" t="s">
        <v>28</v>
      </c>
      <c r="E35" s="3"/>
      <c r="F35" s="2">
        <v>0</v>
      </c>
      <c r="G35" s="2">
        <v>0</v>
      </c>
      <c r="H35" s="2">
        <v>0</v>
      </c>
      <c r="I35" s="2">
        <v>0</v>
      </c>
      <c r="J35" s="2">
        <v>0</v>
      </c>
      <c r="K35" s="2">
        <v>0</v>
      </c>
      <c r="L35" s="2">
        <v>0</v>
      </c>
      <c r="M35" s="2">
        <v>0</v>
      </c>
      <c r="N35" s="2">
        <v>0</v>
      </c>
      <c r="O35" s="2">
        <v>0</v>
      </c>
      <c r="P35" s="2">
        <v>0</v>
      </c>
      <c r="Q35" s="2">
        <v>0</v>
      </c>
      <c r="R35" s="21">
        <f t="shared" si="25"/>
        <v>0</v>
      </c>
      <c r="S35" s="3"/>
      <c r="T35" s="2">
        <f t="shared" si="27"/>
        <v>0</v>
      </c>
      <c r="U35" s="2">
        <f t="shared" si="28"/>
        <v>0</v>
      </c>
      <c r="V35" s="2">
        <f t="shared" si="29"/>
        <v>0</v>
      </c>
      <c r="W35" s="2">
        <f t="shared" si="30"/>
        <v>0</v>
      </c>
      <c r="X35" s="21">
        <f t="shared" si="26"/>
        <v>0</v>
      </c>
      <c r="Y35" s="3"/>
      <c r="Z35" s="3"/>
      <c r="AA35" s="3"/>
      <c r="AB35" s="3"/>
      <c r="AC35" s="3"/>
      <c r="AD35" s="3"/>
      <c r="AE35" s="3"/>
      <c r="AF35" s="3"/>
      <c r="AG35" s="3"/>
      <c r="AH35" s="3"/>
      <c r="AI35" s="3"/>
      <c r="AJ35" s="3"/>
      <c r="AK35" s="3"/>
    </row>
    <row r="36" spans="2:37" hidden="1" outlineLevel="1" x14ac:dyDescent="0.2">
      <c r="C36" s="1" t="s">
        <v>29</v>
      </c>
      <c r="E36" s="3"/>
      <c r="F36" s="2">
        <v>0</v>
      </c>
      <c r="G36" s="2">
        <v>0</v>
      </c>
      <c r="H36" s="2">
        <v>0</v>
      </c>
      <c r="I36" s="2">
        <v>0</v>
      </c>
      <c r="J36" s="2">
        <v>0</v>
      </c>
      <c r="K36" s="2">
        <v>0</v>
      </c>
      <c r="L36" s="2">
        <v>0</v>
      </c>
      <c r="M36" s="2">
        <v>0</v>
      </c>
      <c r="N36" s="2">
        <v>0</v>
      </c>
      <c r="O36" s="2">
        <v>0</v>
      </c>
      <c r="P36" s="2">
        <v>0</v>
      </c>
      <c r="Q36" s="2">
        <v>0</v>
      </c>
      <c r="R36" s="21">
        <f t="shared" si="25"/>
        <v>0</v>
      </c>
      <c r="S36" s="3"/>
      <c r="T36" s="2">
        <f t="shared" si="27"/>
        <v>0</v>
      </c>
      <c r="U36" s="2">
        <f t="shared" si="28"/>
        <v>0</v>
      </c>
      <c r="V36" s="2">
        <f t="shared" si="29"/>
        <v>0</v>
      </c>
      <c r="W36" s="2">
        <f t="shared" si="30"/>
        <v>0</v>
      </c>
      <c r="X36" s="21">
        <f t="shared" si="26"/>
        <v>0</v>
      </c>
      <c r="Y36" s="3"/>
      <c r="Z36" s="3"/>
      <c r="AA36" s="3"/>
      <c r="AB36" s="3"/>
      <c r="AC36" s="3"/>
      <c r="AD36" s="3"/>
      <c r="AE36" s="3"/>
      <c r="AF36" s="3"/>
      <c r="AG36" s="3"/>
      <c r="AH36" s="3"/>
      <c r="AI36" s="3"/>
      <c r="AJ36" s="3"/>
      <c r="AK36" s="3"/>
    </row>
    <row r="37" spans="2:37" hidden="1" outlineLevel="1" x14ac:dyDescent="0.2">
      <c r="C37" s="1" t="s">
        <v>30</v>
      </c>
      <c r="E37" s="3"/>
      <c r="F37" s="2" t="e">
        <f>#REF!</f>
        <v>#REF!</v>
      </c>
      <c r="G37" s="2" t="e">
        <f>#REF!</f>
        <v>#REF!</v>
      </c>
      <c r="H37" s="2" t="e">
        <f>#REF!</f>
        <v>#REF!</v>
      </c>
      <c r="I37" s="2" t="e">
        <f>#REF!</f>
        <v>#REF!</v>
      </c>
      <c r="J37" s="2" t="e">
        <f>#REF!</f>
        <v>#REF!</v>
      </c>
      <c r="K37" s="2" t="e">
        <f>#REF!</f>
        <v>#REF!</v>
      </c>
      <c r="L37" s="2" t="e">
        <f>#REF!</f>
        <v>#REF!</v>
      </c>
      <c r="M37" s="2" t="e">
        <f>#REF!</f>
        <v>#REF!</v>
      </c>
      <c r="N37" s="2" t="e">
        <f>#REF!</f>
        <v>#REF!</v>
      </c>
      <c r="O37" s="2" t="e">
        <f>#REF!</f>
        <v>#REF!</v>
      </c>
      <c r="P37" s="2" t="e">
        <f>#REF!</f>
        <v>#REF!</v>
      </c>
      <c r="Q37" s="2" t="e">
        <f>#REF!</f>
        <v>#REF!</v>
      </c>
      <c r="R37" s="21" t="e">
        <f t="shared" si="25"/>
        <v>#REF!</v>
      </c>
      <c r="S37" s="3"/>
      <c r="T37" s="2" t="e">
        <f t="shared" si="27"/>
        <v>#REF!</v>
      </c>
      <c r="U37" s="2" t="e">
        <f t="shared" si="28"/>
        <v>#REF!</v>
      </c>
      <c r="V37" s="2" t="e">
        <f t="shared" si="29"/>
        <v>#REF!</v>
      </c>
      <c r="W37" s="2" t="e">
        <f t="shared" si="30"/>
        <v>#REF!</v>
      </c>
      <c r="X37" s="21" t="e">
        <f t="shared" si="26"/>
        <v>#REF!</v>
      </c>
      <c r="Y37" s="3"/>
      <c r="Z37" s="3"/>
      <c r="AA37" s="3"/>
      <c r="AB37" s="3"/>
      <c r="AC37" s="3"/>
      <c r="AD37" s="3"/>
      <c r="AE37" s="3"/>
      <c r="AF37" s="3"/>
      <c r="AG37" s="3"/>
      <c r="AH37" s="3"/>
      <c r="AI37" s="3"/>
      <c r="AJ37" s="3"/>
      <c r="AK37" s="3"/>
    </row>
    <row r="38" spans="2:37" hidden="1" outlineLevel="1" x14ac:dyDescent="0.2">
      <c r="C38" s="1" t="s">
        <v>31</v>
      </c>
      <c r="E38" s="3"/>
      <c r="F38" s="7" t="e">
        <f>#REF!</f>
        <v>#REF!</v>
      </c>
      <c r="G38" s="7" t="e">
        <f>#REF!</f>
        <v>#REF!</v>
      </c>
      <c r="H38" s="7" t="e">
        <f>#REF!</f>
        <v>#REF!</v>
      </c>
      <c r="I38" s="7" t="e">
        <f>#REF!</f>
        <v>#REF!</v>
      </c>
      <c r="J38" s="7" t="e">
        <f>#REF!</f>
        <v>#REF!</v>
      </c>
      <c r="K38" s="7" t="e">
        <f>#REF!</f>
        <v>#REF!</v>
      </c>
      <c r="L38" s="7" t="e">
        <f>#REF!</f>
        <v>#REF!</v>
      </c>
      <c r="M38" s="7" t="e">
        <f>#REF!</f>
        <v>#REF!</v>
      </c>
      <c r="N38" s="7" t="e">
        <f>#REF!</f>
        <v>#REF!</v>
      </c>
      <c r="O38" s="7" t="e">
        <f>#REF!</f>
        <v>#REF!</v>
      </c>
      <c r="P38" s="7" t="e">
        <f>#REF!</f>
        <v>#REF!</v>
      </c>
      <c r="Q38" s="7" t="e">
        <f>#REF!</f>
        <v>#REF!</v>
      </c>
      <c r="R38" s="22" t="e">
        <f t="shared" si="25"/>
        <v>#REF!</v>
      </c>
      <c r="S38" s="3"/>
      <c r="T38" s="7" t="e">
        <f t="shared" si="27"/>
        <v>#REF!</v>
      </c>
      <c r="U38" s="7" t="e">
        <f t="shared" si="28"/>
        <v>#REF!</v>
      </c>
      <c r="V38" s="7" t="e">
        <f t="shared" si="29"/>
        <v>#REF!</v>
      </c>
      <c r="W38" s="7" t="e">
        <f t="shared" si="30"/>
        <v>#REF!</v>
      </c>
      <c r="X38" s="22" t="e">
        <f t="shared" si="26"/>
        <v>#REF!</v>
      </c>
      <c r="Y38" s="3"/>
      <c r="Z38" s="3"/>
      <c r="AA38" s="3"/>
      <c r="AB38" s="3"/>
      <c r="AC38" s="3"/>
      <c r="AD38" s="3"/>
      <c r="AE38" s="3"/>
      <c r="AF38" s="3"/>
      <c r="AG38" s="3"/>
      <c r="AH38" s="3"/>
      <c r="AI38" s="3"/>
      <c r="AJ38" s="3"/>
      <c r="AK38" s="3"/>
    </row>
    <row r="39" spans="2:37" collapsed="1" x14ac:dyDescent="0.2">
      <c r="C39" s="1" t="s">
        <v>35</v>
      </c>
      <c r="E39" s="3"/>
      <c r="F39" s="2" t="e">
        <f t="shared" ref="F39:R39" si="31">SUM(F31:F38)</f>
        <v>#REF!</v>
      </c>
      <c r="G39" s="2" t="e">
        <f t="shared" si="31"/>
        <v>#REF!</v>
      </c>
      <c r="H39" s="2" t="e">
        <f t="shared" si="31"/>
        <v>#REF!</v>
      </c>
      <c r="I39" s="2" t="e">
        <f t="shared" si="31"/>
        <v>#REF!</v>
      </c>
      <c r="J39" s="2" t="e">
        <f t="shared" si="31"/>
        <v>#REF!</v>
      </c>
      <c r="K39" s="2" t="e">
        <f t="shared" si="31"/>
        <v>#REF!</v>
      </c>
      <c r="L39" s="2" t="e">
        <f t="shared" si="31"/>
        <v>#REF!</v>
      </c>
      <c r="M39" s="2" t="e">
        <f t="shared" si="31"/>
        <v>#REF!</v>
      </c>
      <c r="N39" s="2" t="e">
        <f t="shared" si="31"/>
        <v>#REF!</v>
      </c>
      <c r="O39" s="2" t="e">
        <f t="shared" si="31"/>
        <v>#REF!</v>
      </c>
      <c r="P39" s="2" t="e">
        <f t="shared" si="31"/>
        <v>#REF!</v>
      </c>
      <c r="Q39" s="2" t="e">
        <f t="shared" si="31"/>
        <v>#REF!</v>
      </c>
      <c r="R39" s="21" t="e">
        <f t="shared" si="31"/>
        <v>#REF!</v>
      </c>
      <c r="S39" s="3"/>
      <c r="T39" s="2" t="e">
        <f>SUM(T31:T38)</f>
        <v>#REF!</v>
      </c>
      <c r="U39" s="2" t="e">
        <f>SUM(U31:U38)</f>
        <v>#REF!</v>
      </c>
      <c r="V39" s="2" t="e">
        <f>SUM(V31:V38)</f>
        <v>#REF!</v>
      </c>
      <c r="W39" s="2" t="e">
        <f>SUM(W31:W38)</f>
        <v>#REF!</v>
      </c>
      <c r="X39" s="21" t="e">
        <f>SUM(X31:X38)</f>
        <v>#REF!</v>
      </c>
      <c r="Y39" s="3"/>
      <c r="Z39" s="3"/>
      <c r="AA39" s="3"/>
      <c r="AB39" s="3"/>
      <c r="AC39" s="3"/>
      <c r="AD39" s="3"/>
      <c r="AE39" s="3"/>
      <c r="AF39" s="3"/>
      <c r="AG39" s="3"/>
      <c r="AH39" s="3"/>
      <c r="AI39" s="3"/>
      <c r="AJ39" s="3"/>
      <c r="AK39" s="3"/>
    </row>
    <row r="40" spans="2:37" x14ac:dyDescent="0.2">
      <c r="E40" s="3"/>
      <c r="F40" s="2"/>
      <c r="G40" s="2"/>
      <c r="H40" s="2"/>
      <c r="I40" s="2"/>
      <c r="J40" s="2"/>
      <c r="K40" s="2"/>
      <c r="L40" s="2"/>
      <c r="M40" s="2"/>
      <c r="N40" s="2"/>
      <c r="O40" s="2"/>
      <c r="P40" s="2"/>
      <c r="Q40" s="2"/>
      <c r="R40" s="21"/>
      <c r="S40" s="3"/>
      <c r="T40" s="2"/>
      <c r="U40" s="2"/>
      <c r="V40" s="2"/>
      <c r="W40" s="2"/>
      <c r="X40" s="21"/>
      <c r="Y40" s="3"/>
      <c r="Z40" s="3"/>
      <c r="AA40" s="3"/>
      <c r="AB40" s="3"/>
      <c r="AC40" s="3"/>
      <c r="AD40" s="3"/>
      <c r="AE40" s="3"/>
      <c r="AF40" s="3"/>
      <c r="AG40" s="3"/>
      <c r="AH40" s="3"/>
      <c r="AI40" s="3"/>
      <c r="AJ40" s="3"/>
      <c r="AK40" s="3"/>
    </row>
    <row r="41" spans="2:37" s="4" customFormat="1" x14ac:dyDescent="0.2">
      <c r="C41" s="4" t="s">
        <v>20</v>
      </c>
      <c r="E41" s="25"/>
      <c r="F41" s="18" t="e">
        <f t="shared" ref="F41:R41" si="32">SUM(F19,F28,F39)</f>
        <v>#REF!</v>
      </c>
      <c r="G41" s="18" t="e">
        <f t="shared" si="32"/>
        <v>#REF!</v>
      </c>
      <c r="H41" s="18" t="e">
        <f t="shared" si="32"/>
        <v>#REF!</v>
      </c>
      <c r="I41" s="18" t="e">
        <f t="shared" si="32"/>
        <v>#REF!</v>
      </c>
      <c r="J41" s="18" t="e">
        <f t="shared" si="32"/>
        <v>#REF!</v>
      </c>
      <c r="K41" s="18" t="e">
        <f t="shared" si="32"/>
        <v>#REF!</v>
      </c>
      <c r="L41" s="18" t="e">
        <f t="shared" si="32"/>
        <v>#REF!</v>
      </c>
      <c r="M41" s="18" t="e">
        <f t="shared" si="32"/>
        <v>#REF!</v>
      </c>
      <c r="N41" s="18" t="e">
        <f t="shared" si="32"/>
        <v>#REF!</v>
      </c>
      <c r="O41" s="18" t="e">
        <f t="shared" si="32"/>
        <v>#REF!</v>
      </c>
      <c r="P41" s="18" t="e">
        <f t="shared" si="32"/>
        <v>#REF!</v>
      </c>
      <c r="Q41" s="18" t="e">
        <f t="shared" si="32"/>
        <v>#REF!</v>
      </c>
      <c r="R41" s="19" t="e">
        <f t="shared" si="32"/>
        <v>#REF!</v>
      </c>
      <c r="S41" s="25"/>
      <c r="T41" s="18" t="e">
        <f>SUM(T19,T28,T39)</f>
        <v>#REF!</v>
      </c>
      <c r="U41" s="18" t="e">
        <f>SUM(U19,U28,U39)</f>
        <v>#REF!</v>
      </c>
      <c r="V41" s="18" t="e">
        <f>SUM(V19,V28,V39)</f>
        <v>#REF!</v>
      </c>
      <c r="W41" s="18" t="e">
        <f>SUM(W19,W28,W39)</f>
        <v>#REF!</v>
      </c>
      <c r="X41" s="19" t="e">
        <f>SUM(X19,X28,X39)</f>
        <v>#REF!</v>
      </c>
      <c r="Y41" s="25"/>
      <c r="Z41" s="25"/>
      <c r="AA41" s="25"/>
      <c r="AB41" s="25"/>
      <c r="AC41" s="25"/>
      <c r="AD41" s="25"/>
      <c r="AE41" s="25"/>
      <c r="AF41" s="25"/>
      <c r="AG41" s="25"/>
      <c r="AH41" s="25"/>
      <c r="AI41" s="25"/>
      <c r="AJ41" s="25"/>
      <c r="AK41" s="25"/>
    </row>
    <row r="42" spans="2:37" x14ac:dyDescent="0.2">
      <c r="E42" s="3"/>
      <c r="F42" s="2"/>
      <c r="G42" s="2"/>
      <c r="H42" s="2"/>
      <c r="I42" s="2"/>
      <c r="J42" s="2"/>
      <c r="K42" s="2"/>
      <c r="L42" s="2"/>
      <c r="M42" s="2"/>
      <c r="N42" s="2"/>
      <c r="O42" s="2"/>
      <c r="P42" s="2"/>
      <c r="Q42" s="2"/>
      <c r="R42" s="21"/>
      <c r="S42" s="3"/>
      <c r="T42" s="2"/>
      <c r="U42" s="2"/>
      <c r="V42" s="2"/>
      <c r="W42" s="2"/>
      <c r="X42" s="21"/>
      <c r="Y42" s="3"/>
      <c r="Z42" s="3"/>
      <c r="AA42" s="3"/>
      <c r="AB42" s="3"/>
      <c r="AC42" s="3"/>
      <c r="AD42" s="3"/>
      <c r="AE42" s="3"/>
      <c r="AF42" s="3"/>
      <c r="AG42" s="3"/>
      <c r="AH42" s="3"/>
      <c r="AI42" s="3"/>
      <c r="AJ42" s="3"/>
      <c r="AK42" s="3"/>
    </row>
    <row r="43" spans="2:37" s="4" customFormat="1" ht="15" thickBot="1" x14ac:dyDescent="0.25">
      <c r="C43" s="4" t="s">
        <v>36</v>
      </c>
      <c r="E43" s="3"/>
      <c r="F43" s="28" t="e">
        <f t="shared" ref="F43:R43" si="33">F12-F41</f>
        <v>#REF!</v>
      </c>
      <c r="G43" s="28" t="e">
        <f t="shared" si="33"/>
        <v>#REF!</v>
      </c>
      <c r="H43" s="28" t="e">
        <f t="shared" si="33"/>
        <v>#REF!</v>
      </c>
      <c r="I43" s="28" t="e">
        <f t="shared" si="33"/>
        <v>#REF!</v>
      </c>
      <c r="J43" s="28" t="e">
        <f t="shared" si="33"/>
        <v>#REF!</v>
      </c>
      <c r="K43" s="28" t="e">
        <f t="shared" si="33"/>
        <v>#REF!</v>
      </c>
      <c r="L43" s="28" t="e">
        <f t="shared" si="33"/>
        <v>#REF!</v>
      </c>
      <c r="M43" s="28" t="e">
        <f t="shared" si="33"/>
        <v>#REF!</v>
      </c>
      <c r="N43" s="28" t="e">
        <f t="shared" si="33"/>
        <v>#REF!</v>
      </c>
      <c r="O43" s="28" t="e">
        <f t="shared" si="33"/>
        <v>#REF!</v>
      </c>
      <c r="P43" s="28" t="e">
        <f t="shared" si="33"/>
        <v>#REF!</v>
      </c>
      <c r="Q43" s="28" t="e">
        <f t="shared" si="33"/>
        <v>#REF!</v>
      </c>
      <c r="R43" s="29" t="e">
        <f t="shared" si="33"/>
        <v>#REF!</v>
      </c>
      <c r="S43" s="3"/>
      <c r="T43" s="28" t="e">
        <f>T12-T41</f>
        <v>#REF!</v>
      </c>
      <c r="U43" s="28" t="e">
        <f>U12-U41</f>
        <v>#REF!</v>
      </c>
      <c r="V43" s="28" t="e">
        <f>V12-V41</f>
        <v>#REF!</v>
      </c>
      <c r="W43" s="28" t="e">
        <f>W12-W41</f>
        <v>#REF!</v>
      </c>
      <c r="X43" s="29" t="e">
        <f>X12-X41</f>
        <v>#REF!</v>
      </c>
      <c r="Y43" s="3"/>
      <c r="Z43" s="3"/>
      <c r="AA43" s="3"/>
      <c r="AB43" s="3"/>
      <c r="AC43" s="3"/>
      <c r="AD43" s="3"/>
      <c r="AE43" s="3"/>
      <c r="AF43" s="3"/>
      <c r="AG43" s="3"/>
      <c r="AH43" s="3"/>
      <c r="AI43" s="3"/>
      <c r="AJ43" s="3"/>
      <c r="AK43" s="3"/>
    </row>
    <row r="44" spans="2:37" s="4" customFormat="1" ht="15" thickTop="1" x14ac:dyDescent="0.2">
      <c r="C44" s="4" t="s">
        <v>37</v>
      </c>
      <c r="F44" s="26">
        <f t="shared" ref="F44:R44" si="34">IF(ISERR(F43/F12),0,F43/F12)</f>
        <v>0</v>
      </c>
      <c r="G44" s="26">
        <f t="shared" si="34"/>
        <v>0</v>
      </c>
      <c r="H44" s="26">
        <f t="shared" si="34"/>
        <v>0</v>
      </c>
      <c r="I44" s="26">
        <f t="shared" si="34"/>
        <v>0</v>
      </c>
      <c r="J44" s="26">
        <f t="shared" si="34"/>
        <v>0</v>
      </c>
      <c r="K44" s="26">
        <f t="shared" si="34"/>
        <v>0</v>
      </c>
      <c r="L44" s="26">
        <f t="shared" si="34"/>
        <v>0</v>
      </c>
      <c r="M44" s="26">
        <f t="shared" si="34"/>
        <v>0</v>
      </c>
      <c r="N44" s="26">
        <f t="shared" si="34"/>
        <v>0</v>
      </c>
      <c r="O44" s="26">
        <f t="shared" si="34"/>
        <v>0</v>
      </c>
      <c r="P44" s="26">
        <f t="shared" si="34"/>
        <v>0</v>
      </c>
      <c r="Q44" s="26">
        <f t="shared" si="34"/>
        <v>0</v>
      </c>
      <c r="R44" s="27">
        <f t="shared" si="34"/>
        <v>0</v>
      </c>
      <c r="T44" s="26">
        <f>IF(ISERR(T43/T12),0,T43/T12)</f>
        <v>0</v>
      </c>
      <c r="U44" s="26">
        <f>IF(ISERR(U43/U12),0,U43/U12)</f>
        <v>0</v>
      </c>
      <c r="V44" s="26">
        <f>IF(ISERR(V43/V12),0,V43/V12)</f>
        <v>0</v>
      </c>
      <c r="W44" s="26">
        <f>IF(ISERR(W43/W12),0,W43/W12)</f>
        <v>0</v>
      </c>
      <c r="X44" s="27">
        <f>IF(ISERR(X43/X12),0,X43/X12)</f>
        <v>0</v>
      </c>
    </row>
    <row r="45" spans="2:37" x14ac:dyDescent="0.2">
      <c r="F45" s="2"/>
      <c r="R45" s="16"/>
      <c r="X45" s="16"/>
    </row>
    <row r="46" spans="2:37" x14ac:dyDescent="0.2">
      <c r="B46" s="15" t="s">
        <v>38</v>
      </c>
      <c r="F46" s="2"/>
      <c r="R46" s="16"/>
      <c r="X46" s="16"/>
    </row>
    <row r="47" spans="2:37" x14ac:dyDescent="0.2">
      <c r="R47" s="16"/>
      <c r="X47" s="16"/>
    </row>
    <row r="48" spans="2:37" hidden="1" outlineLevel="1" x14ac:dyDescent="0.2">
      <c r="C48" s="1" t="s">
        <v>26</v>
      </c>
      <c r="E48" s="3"/>
      <c r="F48" s="2" t="e">
        <f>#REF!</f>
        <v>#REF!</v>
      </c>
      <c r="G48" s="2" t="e">
        <f>#REF!</f>
        <v>#REF!</v>
      </c>
      <c r="H48" s="2" t="e">
        <f>#REF!</f>
        <v>#REF!</v>
      </c>
      <c r="I48" s="2" t="e">
        <f>#REF!</f>
        <v>#REF!</v>
      </c>
      <c r="J48" s="2" t="e">
        <f>#REF!</f>
        <v>#REF!</v>
      </c>
      <c r="K48" s="2" t="e">
        <f>#REF!</f>
        <v>#REF!</v>
      </c>
      <c r="L48" s="2" t="e">
        <f>#REF!</f>
        <v>#REF!</v>
      </c>
      <c r="M48" s="2" t="e">
        <f>#REF!</f>
        <v>#REF!</v>
      </c>
      <c r="N48" s="2" t="e">
        <f>#REF!</f>
        <v>#REF!</v>
      </c>
      <c r="O48" s="2" t="e">
        <f>#REF!</f>
        <v>#REF!</v>
      </c>
      <c r="P48" s="2" t="e">
        <f>#REF!</f>
        <v>#REF!</v>
      </c>
      <c r="Q48" s="2" t="e">
        <f>#REF!</f>
        <v>#REF!</v>
      </c>
      <c r="R48" s="21" t="e">
        <f t="shared" ref="R48:R54" si="35">SUM(F48:Q48)</f>
        <v>#REF!</v>
      </c>
      <c r="S48" s="3"/>
      <c r="T48" s="2" t="e">
        <f t="shared" ref="T48:T54" si="36">SUM(F48:H48)</f>
        <v>#REF!</v>
      </c>
      <c r="U48" s="2" t="e">
        <f t="shared" ref="U48:U54" si="37">SUM(I48:K48)</f>
        <v>#REF!</v>
      </c>
      <c r="V48" s="2" t="e">
        <f t="shared" ref="V48:V54" si="38">SUM(L48:N48)</f>
        <v>#REF!</v>
      </c>
      <c r="W48" s="2" t="e">
        <f t="shared" ref="W48:W54" si="39">SUM(O48:Q48)</f>
        <v>#REF!</v>
      </c>
      <c r="X48" s="21" t="e">
        <f t="shared" ref="X48:X54" si="40">SUM(T48:W48)</f>
        <v>#REF!</v>
      </c>
      <c r="Y48" s="3"/>
      <c r="Z48" s="3"/>
      <c r="AA48" s="3"/>
      <c r="AB48" s="3"/>
      <c r="AC48" s="3"/>
      <c r="AD48" s="3"/>
      <c r="AE48" s="3"/>
      <c r="AF48" s="3"/>
      <c r="AG48" s="3"/>
      <c r="AH48" s="3"/>
      <c r="AI48" s="3"/>
      <c r="AJ48" s="3"/>
      <c r="AK48" s="3"/>
    </row>
    <row r="49" spans="3:39" hidden="1" outlineLevel="1" x14ac:dyDescent="0.2">
      <c r="C49" s="1" t="s">
        <v>3</v>
      </c>
      <c r="E49" s="3"/>
      <c r="F49" s="2" t="e">
        <f>'Bonus Accrual'!F7*1000+#REF!</f>
        <v>#REF!</v>
      </c>
      <c r="G49" s="2" t="e">
        <f>'Bonus Accrual'!G7*1000+#REF!</f>
        <v>#REF!</v>
      </c>
      <c r="H49" s="2" t="e">
        <f>'Bonus Accrual'!H7*1000+#REF!</f>
        <v>#REF!</v>
      </c>
      <c r="I49" s="2" t="e">
        <f>'Bonus Accrual'!I7*1000+#REF!</f>
        <v>#REF!</v>
      </c>
      <c r="J49" s="2" t="e">
        <f>'Bonus Accrual'!J7*1000+#REF!</f>
        <v>#REF!</v>
      </c>
      <c r="K49" s="2" t="e">
        <f>'Bonus Accrual'!K7*1000+#REF!</f>
        <v>#REF!</v>
      </c>
      <c r="L49" s="2" t="e">
        <f>'Bonus Accrual'!L7*1000+#REF!</f>
        <v>#REF!</v>
      </c>
      <c r="M49" s="2" t="e">
        <f>'Bonus Accrual'!M7*1000+#REF!</f>
        <v>#REF!</v>
      </c>
      <c r="N49" s="2" t="e">
        <f>'Bonus Accrual'!N7*1000+#REF!</f>
        <v>#REF!</v>
      </c>
      <c r="O49" s="2" t="e">
        <f>'Bonus Accrual'!O7*1000+#REF!</f>
        <v>#REF!</v>
      </c>
      <c r="P49" s="2" t="e">
        <f>'Bonus Accrual'!P7*1000+#REF!</f>
        <v>#REF!</v>
      </c>
      <c r="Q49" s="2" t="e">
        <f>'Bonus Accrual'!Q7*1000+#REF!</f>
        <v>#REF!</v>
      </c>
      <c r="R49" s="21" t="e">
        <f t="shared" si="35"/>
        <v>#REF!</v>
      </c>
      <c r="S49" s="3"/>
      <c r="T49" s="2" t="e">
        <f t="shared" si="36"/>
        <v>#REF!</v>
      </c>
      <c r="U49" s="2" t="e">
        <f t="shared" si="37"/>
        <v>#REF!</v>
      </c>
      <c r="V49" s="2" t="e">
        <f t="shared" si="38"/>
        <v>#REF!</v>
      </c>
      <c r="W49" s="2" t="e">
        <f t="shared" si="39"/>
        <v>#REF!</v>
      </c>
      <c r="X49" s="21" t="e">
        <f t="shared" si="40"/>
        <v>#REF!</v>
      </c>
      <c r="Y49" s="3"/>
      <c r="Z49" s="3"/>
      <c r="AA49" s="3"/>
      <c r="AB49" s="3"/>
      <c r="AC49" s="3"/>
      <c r="AD49" s="3"/>
      <c r="AE49" s="3"/>
      <c r="AF49" s="3"/>
      <c r="AG49" s="3"/>
      <c r="AH49" s="3"/>
      <c r="AI49" s="3"/>
      <c r="AJ49" s="3"/>
      <c r="AK49" s="3"/>
    </row>
    <row r="50" spans="3:39" hidden="1" outlineLevel="1" x14ac:dyDescent="0.2">
      <c r="C50" s="1" t="s">
        <v>27</v>
      </c>
      <c r="E50" s="3"/>
      <c r="F50" s="2">
        <v>0</v>
      </c>
      <c r="G50" s="2">
        <v>0</v>
      </c>
      <c r="H50" s="2">
        <v>0</v>
      </c>
      <c r="I50" s="2">
        <v>0</v>
      </c>
      <c r="J50" s="2">
        <v>0</v>
      </c>
      <c r="K50" s="2">
        <v>0</v>
      </c>
      <c r="L50" s="2">
        <v>0</v>
      </c>
      <c r="M50" s="2">
        <v>0</v>
      </c>
      <c r="N50" s="2">
        <v>0</v>
      </c>
      <c r="O50" s="2">
        <v>0</v>
      </c>
      <c r="P50" s="2">
        <v>0</v>
      </c>
      <c r="Q50" s="2">
        <v>0</v>
      </c>
      <c r="R50" s="21">
        <f t="shared" si="35"/>
        <v>0</v>
      </c>
      <c r="S50" s="3"/>
      <c r="T50" s="2">
        <f t="shared" si="36"/>
        <v>0</v>
      </c>
      <c r="U50" s="2">
        <f t="shared" si="37"/>
        <v>0</v>
      </c>
      <c r="V50" s="2">
        <f t="shared" si="38"/>
        <v>0</v>
      </c>
      <c r="W50" s="2">
        <f t="shared" si="39"/>
        <v>0</v>
      </c>
      <c r="X50" s="21">
        <f t="shared" si="40"/>
        <v>0</v>
      </c>
      <c r="Y50" s="3"/>
      <c r="Z50" s="3"/>
      <c r="AA50" s="3"/>
      <c r="AB50" s="3"/>
      <c r="AC50" s="3"/>
      <c r="AD50" s="3"/>
      <c r="AE50" s="3"/>
      <c r="AF50" s="3"/>
      <c r="AG50" s="3"/>
      <c r="AH50" s="3"/>
      <c r="AI50" s="3"/>
      <c r="AJ50" s="3"/>
      <c r="AK50" s="3"/>
    </row>
    <row r="51" spans="3:39" hidden="1" outlineLevel="1" x14ac:dyDescent="0.2">
      <c r="C51" s="1" t="s">
        <v>28</v>
      </c>
      <c r="F51" s="2">
        <v>0</v>
      </c>
      <c r="G51" s="2">
        <v>0</v>
      </c>
      <c r="H51" s="2">
        <v>0</v>
      </c>
      <c r="I51" s="2">
        <v>0</v>
      </c>
      <c r="J51" s="2">
        <v>0</v>
      </c>
      <c r="K51" s="2">
        <v>0</v>
      </c>
      <c r="L51" s="2">
        <v>0</v>
      </c>
      <c r="M51" s="2">
        <v>0</v>
      </c>
      <c r="N51" s="2">
        <v>0</v>
      </c>
      <c r="O51" s="2">
        <v>0</v>
      </c>
      <c r="P51" s="2">
        <v>0</v>
      </c>
      <c r="Q51" s="2">
        <v>0</v>
      </c>
      <c r="R51" s="21">
        <f t="shared" si="35"/>
        <v>0</v>
      </c>
      <c r="T51" s="2">
        <f t="shared" si="36"/>
        <v>0</v>
      </c>
      <c r="U51" s="2">
        <f t="shared" si="37"/>
        <v>0</v>
      </c>
      <c r="V51" s="2">
        <f t="shared" si="38"/>
        <v>0</v>
      </c>
      <c r="W51" s="2">
        <f t="shared" si="39"/>
        <v>0</v>
      </c>
      <c r="X51" s="21">
        <f t="shared" si="40"/>
        <v>0</v>
      </c>
    </row>
    <row r="52" spans="3:39" hidden="1" outlineLevel="1" x14ac:dyDescent="0.2">
      <c r="C52" s="1" t="s">
        <v>29</v>
      </c>
      <c r="F52" s="2">
        <v>0</v>
      </c>
      <c r="G52" s="2">
        <v>0</v>
      </c>
      <c r="H52" s="2">
        <v>0</v>
      </c>
      <c r="I52" s="2">
        <v>0</v>
      </c>
      <c r="J52" s="2">
        <v>0</v>
      </c>
      <c r="K52" s="2">
        <v>0</v>
      </c>
      <c r="L52" s="2">
        <v>0</v>
      </c>
      <c r="M52" s="2">
        <v>0</v>
      </c>
      <c r="N52" s="2">
        <v>0</v>
      </c>
      <c r="O52" s="2">
        <v>0</v>
      </c>
      <c r="P52" s="2">
        <v>0</v>
      </c>
      <c r="Q52" s="2">
        <v>0</v>
      </c>
      <c r="R52" s="21">
        <f t="shared" si="35"/>
        <v>0</v>
      </c>
      <c r="T52" s="2">
        <f t="shared" si="36"/>
        <v>0</v>
      </c>
      <c r="U52" s="2">
        <f t="shared" si="37"/>
        <v>0</v>
      </c>
      <c r="V52" s="2">
        <f t="shared" si="38"/>
        <v>0</v>
      </c>
      <c r="W52" s="2">
        <f t="shared" si="39"/>
        <v>0</v>
      </c>
      <c r="X52" s="21">
        <f t="shared" si="40"/>
        <v>0</v>
      </c>
    </row>
    <row r="53" spans="3:39" hidden="1" outlineLevel="1" x14ac:dyDescent="0.2">
      <c r="C53" s="1" t="s">
        <v>30</v>
      </c>
      <c r="F53" s="2" t="e">
        <f>#REF!</f>
        <v>#REF!</v>
      </c>
      <c r="G53" s="2" t="e">
        <f>#REF!</f>
        <v>#REF!</v>
      </c>
      <c r="H53" s="2" t="e">
        <f>#REF!</f>
        <v>#REF!</v>
      </c>
      <c r="I53" s="2" t="e">
        <f>#REF!</f>
        <v>#REF!</v>
      </c>
      <c r="J53" s="2" t="e">
        <f>#REF!</f>
        <v>#REF!</v>
      </c>
      <c r="K53" s="2" t="e">
        <f>#REF!</f>
        <v>#REF!</v>
      </c>
      <c r="L53" s="2" t="e">
        <f>#REF!</f>
        <v>#REF!</v>
      </c>
      <c r="M53" s="2" t="e">
        <f>#REF!</f>
        <v>#REF!</v>
      </c>
      <c r="N53" s="2" t="e">
        <f>#REF!</f>
        <v>#REF!</v>
      </c>
      <c r="O53" s="2" t="e">
        <f>#REF!</f>
        <v>#REF!</v>
      </c>
      <c r="P53" s="2" t="e">
        <f>#REF!</f>
        <v>#REF!</v>
      </c>
      <c r="Q53" s="2" t="e">
        <f>#REF!</f>
        <v>#REF!</v>
      </c>
      <c r="R53" s="21" t="e">
        <f t="shared" si="35"/>
        <v>#REF!</v>
      </c>
      <c r="T53" s="2" t="e">
        <f t="shared" si="36"/>
        <v>#REF!</v>
      </c>
      <c r="U53" s="2" t="e">
        <f t="shared" si="37"/>
        <v>#REF!</v>
      </c>
      <c r="V53" s="2" t="e">
        <f t="shared" si="38"/>
        <v>#REF!</v>
      </c>
      <c r="W53" s="2" t="e">
        <f t="shared" si="39"/>
        <v>#REF!</v>
      </c>
      <c r="X53" s="21" t="e">
        <f t="shared" si="40"/>
        <v>#REF!</v>
      </c>
    </row>
    <row r="54" spans="3:39" hidden="1" outlineLevel="1" x14ac:dyDescent="0.2">
      <c r="C54" s="1" t="s">
        <v>31</v>
      </c>
      <c r="E54" s="3"/>
      <c r="F54" s="7" t="e">
        <f>#REF!</f>
        <v>#REF!</v>
      </c>
      <c r="G54" s="7" t="e">
        <f>#REF!</f>
        <v>#REF!</v>
      </c>
      <c r="H54" s="7" t="e">
        <f>#REF!</f>
        <v>#REF!</v>
      </c>
      <c r="I54" s="7" t="e">
        <f>#REF!</f>
        <v>#REF!</v>
      </c>
      <c r="J54" s="7" t="e">
        <f>#REF!</f>
        <v>#REF!</v>
      </c>
      <c r="K54" s="7" t="e">
        <f>#REF!</f>
        <v>#REF!</v>
      </c>
      <c r="L54" s="7" t="e">
        <f>#REF!</f>
        <v>#REF!</v>
      </c>
      <c r="M54" s="7" t="e">
        <f>#REF!</f>
        <v>#REF!</v>
      </c>
      <c r="N54" s="7" t="e">
        <f>#REF!</f>
        <v>#REF!</v>
      </c>
      <c r="O54" s="7" t="e">
        <f>#REF!</f>
        <v>#REF!</v>
      </c>
      <c r="P54" s="7" t="e">
        <f>#REF!</f>
        <v>#REF!</v>
      </c>
      <c r="Q54" s="7" t="e">
        <f>#REF!</f>
        <v>#REF!</v>
      </c>
      <c r="R54" s="22" t="e">
        <f t="shared" si="35"/>
        <v>#REF!</v>
      </c>
      <c r="S54" s="3"/>
      <c r="T54" s="7" t="e">
        <f t="shared" si="36"/>
        <v>#REF!</v>
      </c>
      <c r="U54" s="7" t="e">
        <f t="shared" si="37"/>
        <v>#REF!</v>
      </c>
      <c r="V54" s="7" t="e">
        <f t="shared" si="38"/>
        <v>#REF!</v>
      </c>
      <c r="W54" s="7" t="e">
        <f t="shared" si="39"/>
        <v>#REF!</v>
      </c>
      <c r="X54" s="22" t="e">
        <f t="shared" si="40"/>
        <v>#REF!</v>
      </c>
      <c r="Y54" s="3"/>
      <c r="Z54" s="3"/>
      <c r="AA54" s="3"/>
      <c r="AB54" s="3"/>
      <c r="AC54" s="3"/>
      <c r="AD54" s="3"/>
      <c r="AE54" s="3"/>
      <c r="AF54" s="3"/>
      <c r="AG54" s="3"/>
      <c r="AH54" s="3"/>
      <c r="AI54" s="3"/>
      <c r="AJ54" s="3"/>
      <c r="AK54" s="3"/>
      <c r="AL54" s="3"/>
      <c r="AM54" s="3"/>
    </row>
    <row r="55" spans="3:39" hidden="1" outlineLevel="1" x14ac:dyDescent="0.2">
      <c r="C55" s="1" t="s">
        <v>39</v>
      </c>
      <c r="E55" s="3"/>
      <c r="F55" s="2" t="e">
        <f t="shared" ref="F55:R55" si="41">SUM(F48:F54)</f>
        <v>#REF!</v>
      </c>
      <c r="G55" s="2" t="e">
        <f t="shared" si="41"/>
        <v>#REF!</v>
      </c>
      <c r="H55" s="2" t="e">
        <f t="shared" si="41"/>
        <v>#REF!</v>
      </c>
      <c r="I55" s="2" t="e">
        <f t="shared" si="41"/>
        <v>#REF!</v>
      </c>
      <c r="J55" s="2" t="e">
        <f t="shared" si="41"/>
        <v>#REF!</v>
      </c>
      <c r="K55" s="2" t="e">
        <f t="shared" si="41"/>
        <v>#REF!</v>
      </c>
      <c r="L55" s="2" t="e">
        <f t="shared" si="41"/>
        <v>#REF!</v>
      </c>
      <c r="M55" s="2" t="e">
        <f t="shared" si="41"/>
        <v>#REF!</v>
      </c>
      <c r="N55" s="2" t="e">
        <f t="shared" si="41"/>
        <v>#REF!</v>
      </c>
      <c r="O55" s="2" t="e">
        <f t="shared" si="41"/>
        <v>#REF!</v>
      </c>
      <c r="P55" s="2" t="e">
        <f t="shared" si="41"/>
        <v>#REF!</v>
      </c>
      <c r="Q55" s="2" t="e">
        <f t="shared" si="41"/>
        <v>#REF!</v>
      </c>
      <c r="R55" s="21" t="e">
        <f t="shared" si="41"/>
        <v>#REF!</v>
      </c>
      <c r="S55" s="3"/>
      <c r="T55" s="2" t="e">
        <f>SUM(T48:T54)</f>
        <v>#REF!</v>
      </c>
      <c r="U55" s="2" t="e">
        <f>SUM(U48:U54)</f>
        <v>#REF!</v>
      </c>
      <c r="V55" s="2" t="e">
        <f>SUM(V48:V54)</f>
        <v>#REF!</v>
      </c>
      <c r="W55" s="2" t="e">
        <f>SUM(W48:W54)</f>
        <v>#REF!</v>
      </c>
      <c r="X55" s="21" t="e">
        <f>SUM(X48:X54)</f>
        <v>#REF!</v>
      </c>
      <c r="Y55" s="3"/>
      <c r="Z55" s="3"/>
      <c r="AA55" s="3"/>
      <c r="AB55" s="3"/>
      <c r="AC55" s="3"/>
      <c r="AD55" s="3"/>
      <c r="AE55" s="3"/>
      <c r="AF55" s="3"/>
      <c r="AG55" s="3"/>
      <c r="AH55" s="3"/>
      <c r="AI55" s="3"/>
      <c r="AJ55" s="3"/>
      <c r="AK55" s="3"/>
      <c r="AL55" s="3"/>
      <c r="AM55" s="3"/>
    </row>
    <row r="56" spans="3:39" hidden="1" outlineLevel="1" x14ac:dyDescent="0.2">
      <c r="E56" s="3"/>
      <c r="F56" s="2"/>
      <c r="R56" s="16"/>
      <c r="S56" s="3"/>
      <c r="X56" s="16"/>
      <c r="Y56" s="3"/>
      <c r="Z56" s="3"/>
      <c r="AA56" s="3"/>
      <c r="AB56" s="3"/>
      <c r="AC56" s="3"/>
      <c r="AD56" s="3"/>
      <c r="AE56" s="3"/>
      <c r="AF56" s="3"/>
      <c r="AG56" s="3"/>
      <c r="AH56" s="3"/>
      <c r="AI56" s="3"/>
      <c r="AJ56" s="3"/>
      <c r="AK56" s="3"/>
      <c r="AL56" s="3"/>
      <c r="AM56" s="3"/>
    </row>
    <row r="57" spans="3:39" hidden="1" outlineLevel="1" x14ac:dyDescent="0.2">
      <c r="C57" s="1" t="s">
        <v>26</v>
      </c>
      <c r="E57" s="3"/>
      <c r="F57" s="2">
        <v>0</v>
      </c>
      <c r="G57" s="2">
        <v>0</v>
      </c>
      <c r="H57" s="2">
        <v>0</v>
      </c>
      <c r="I57" s="2">
        <v>0</v>
      </c>
      <c r="J57" s="2">
        <v>0</v>
      </c>
      <c r="K57" s="2">
        <v>0</v>
      </c>
      <c r="L57" s="2">
        <v>0</v>
      </c>
      <c r="M57" s="2">
        <v>0</v>
      </c>
      <c r="N57" s="2">
        <v>0</v>
      </c>
      <c r="O57" s="2">
        <v>0</v>
      </c>
      <c r="P57" s="2">
        <v>0</v>
      </c>
      <c r="Q57" s="2">
        <v>0</v>
      </c>
      <c r="R57" s="21">
        <f t="shared" ref="R57:R63" si="42">SUM(F57:Q57)</f>
        <v>0</v>
      </c>
      <c r="S57" s="3"/>
      <c r="T57" s="2">
        <f t="shared" ref="T57:T63" si="43">SUM(F57:H57)</f>
        <v>0</v>
      </c>
      <c r="U57" s="2">
        <f t="shared" ref="U57:U63" si="44">SUM(I57:K57)</f>
        <v>0</v>
      </c>
      <c r="V57" s="2">
        <f t="shared" ref="V57:V63" si="45">SUM(L57:N57)</f>
        <v>0</v>
      </c>
      <c r="W57" s="2">
        <f t="shared" ref="W57:W63" si="46">SUM(O57:Q57)</f>
        <v>0</v>
      </c>
      <c r="X57" s="21">
        <f t="shared" ref="X57:X63" si="47">SUM(T57:W57)</f>
        <v>0</v>
      </c>
      <c r="Y57" s="3"/>
      <c r="Z57" s="3"/>
      <c r="AA57" s="3"/>
      <c r="AB57" s="3"/>
      <c r="AC57" s="3"/>
      <c r="AD57" s="3"/>
      <c r="AE57" s="3"/>
      <c r="AF57" s="3"/>
      <c r="AG57" s="3"/>
      <c r="AH57" s="3"/>
      <c r="AI57" s="3"/>
      <c r="AJ57" s="3"/>
      <c r="AK57" s="3"/>
      <c r="AL57" s="3"/>
      <c r="AM57" s="3"/>
    </row>
    <row r="58" spans="3:39" hidden="1" outlineLevel="1" x14ac:dyDescent="0.2">
      <c r="C58" s="1" t="s">
        <v>3</v>
      </c>
      <c r="E58" s="3"/>
      <c r="F58" s="2">
        <v>0</v>
      </c>
      <c r="G58" s="2">
        <v>0</v>
      </c>
      <c r="H58" s="2">
        <v>0</v>
      </c>
      <c r="I58" s="2">
        <v>0</v>
      </c>
      <c r="J58" s="2">
        <v>0</v>
      </c>
      <c r="K58" s="2">
        <v>0</v>
      </c>
      <c r="L58" s="2">
        <v>0</v>
      </c>
      <c r="M58" s="2">
        <v>0</v>
      </c>
      <c r="N58" s="2">
        <v>0</v>
      </c>
      <c r="O58" s="2">
        <v>0</v>
      </c>
      <c r="P58" s="2">
        <v>0</v>
      </c>
      <c r="Q58" s="2">
        <v>0</v>
      </c>
      <c r="R58" s="21">
        <f t="shared" si="42"/>
        <v>0</v>
      </c>
      <c r="S58" s="3"/>
      <c r="T58" s="2">
        <f t="shared" si="43"/>
        <v>0</v>
      </c>
      <c r="U58" s="2">
        <f t="shared" si="44"/>
        <v>0</v>
      </c>
      <c r="V58" s="2">
        <f t="shared" si="45"/>
        <v>0</v>
      </c>
      <c r="W58" s="2">
        <f t="shared" si="46"/>
        <v>0</v>
      </c>
      <c r="X58" s="21">
        <f t="shared" si="47"/>
        <v>0</v>
      </c>
      <c r="Y58" s="3"/>
      <c r="Z58" s="3"/>
      <c r="AA58" s="3"/>
      <c r="AB58" s="3"/>
      <c r="AC58" s="3"/>
      <c r="AD58" s="3"/>
      <c r="AE58" s="3"/>
      <c r="AF58" s="3"/>
      <c r="AG58" s="3"/>
      <c r="AH58" s="3"/>
      <c r="AI58" s="3"/>
      <c r="AJ58" s="3"/>
      <c r="AK58" s="3"/>
      <c r="AL58" s="3"/>
      <c r="AM58" s="3"/>
    </row>
    <row r="59" spans="3:39" hidden="1" outlineLevel="1" x14ac:dyDescent="0.2">
      <c r="C59" s="1" t="s">
        <v>27</v>
      </c>
      <c r="E59" s="3"/>
      <c r="F59" s="2">
        <v>0</v>
      </c>
      <c r="G59" s="2">
        <v>0</v>
      </c>
      <c r="H59" s="2">
        <v>0</v>
      </c>
      <c r="I59" s="2">
        <v>0</v>
      </c>
      <c r="J59" s="2">
        <v>0</v>
      </c>
      <c r="K59" s="2">
        <v>0</v>
      </c>
      <c r="L59" s="2">
        <v>0</v>
      </c>
      <c r="M59" s="2">
        <v>0</v>
      </c>
      <c r="N59" s="2">
        <v>0</v>
      </c>
      <c r="O59" s="2">
        <v>0</v>
      </c>
      <c r="P59" s="2">
        <v>0</v>
      </c>
      <c r="Q59" s="2">
        <v>0</v>
      </c>
      <c r="R59" s="21">
        <f t="shared" si="42"/>
        <v>0</v>
      </c>
      <c r="S59" s="3"/>
      <c r="T59" s="2">
        <f t="shared" si="43"/>
        <v>0</v>
      </c>
      <c r="U59" s="2">
        <f t="shared" si="44"/>
        <v>0</v>
      </c>
      <c r="V59" s="2">
        <f t="shared" si="45"/>
        <v>0</v>
      </c>
      <c r="W59" s="2">
        <f t="shared" si="46"/>
        <v>0</v>
      </c>
      <c r="X59" s="21">
        <f t="shared" si="47"/>
        <v>0</v>
      </c>
      <c r="Y59" s="3"/>
      <c r="Z59" s="3"/>
      <c r="AA59" s="3"/>
      <c r="AB59" s="3"/>
      <c r="AC59" s="3"/>
      <c r="AD59" s="3"/>
      <c r="AE59" s="3"/>
      <c r="AF59" s="3"/>
      <c r="AG59" s="3"/>
      <c r="AH59" s="3"/>
      <c r="AI59" s="3"/>
      <c r="AJ59" s="3"/>
      <c r="AK59" s="3"/>
      <c r="AL59" s="3"/>
      <c r="AM59" s="3"/>
    </row>
    <row r="60" spans="3:39" hidden="1" outlineLevel="1" x14ac:dyDescent="0.2">
      <c r="C60" s="1" t="s">
        <v>28</v>
      </c>
      <c r="E60" s="3"/>
      <c r="F60" s="2">
        <v>0</v>
      </c>
      <c r="G60" s="2">
        <v>0</v>
      </c>
      <c r="H60" s="2">
        <v>0</v>
      </c>
      <c r="I60" s="2">
        <v>0</v>
      </c>
      <c r="J60" s="2">
        <v>0</v>
      </c>
      <c r="K60" s="2">
        <v>0</v>
      </c>
      <c r="L60" s="2">
        <v>0</v>
      </c>
      <c r="M60" s="2">
        <v>0</v>
      </c>
      <c r="N60" s="2">
        <v>0</v>
      </c>
      <c r="O60" s="2">
        <v>0</v>
      </c>
      <c r="P60" s="2">
        <v>0</v>
      </c>
      <c r="Q60" s="2">
        <v>0</v>
      </c>
      <c r="R60" s="21">
        <f t="shared" si="42"/>
        <v>0</v>
      </c>
      <c r="S60" s="3"/>
      <c r="T60" s="2">
        <f t="shared" si="43"/>
        <v>0</v>
      </c>
      <c r="U60" s="2">
        <f t="shared" si="44"/>
        <v>0</v>
      </c>
      <c r="V60" s="2">
        <f t="shared" si="45"/>
        <v>0</v>
      </c>
      <c r="W60" s="2">
        <f t="shared" si="46"/>
        <v>0</v>
      </c>
      <c r="X60" s="21">
        <f t="shared" si="47"/>
        <v>0</v>
      </c>
      <c r="Y60" s="3"/>
      <c r="Z60" s="3"/>
      <c r="AA60" s="3"/>
      <c r="AB60" s="3"/>
      <c r="AC60" s="3"/>
      <c r="AD60" s="3"/>
      <c r="AE60" s="3"/>
      <c r="AF60" s="3"/>
      <c r="AG60" s="3"/>
      <c r="AH60" s="3"/>
      <c r="AI60" s="3"/>
      <c r="AJ60" s="3"/>
      <c r="AK60" s="3"/>
      <c r="AL60" s="3"/>
      <c r="AM60" s="3"/>
    </row>
    <row r="61" spans="3:39" hidden="1" outlineLevel="1" x14ac:dyDescent="0.2">
      <c r="C61" s="1" t="s">
        <v>29</v>
      </c>
      <c r="E61" s="3"/>
      <c r="F61" s="2">
        <v>0</v>
      </c>
      <c r="G61" s="2">
        <v>0</v>
      </c>
      <c r="H61" s="2">
        <v>0</v>
      </c>
      <c r="I61" s="2">
        <v>0</v>
      </c>
      <c r="J61" s="2">
        <v>0</v>
      </c>
      <c r="K61" s="2">
        <v>0</v>
      </c>
      <c r="L61" s="2">
        <v>0</v>
      </c>
      <c r="M61" s="2">
        <v>0</v>
      </c>
      <c r="N61" s="2">
        <v>0</v>
      </c>
      <c r="O61" s="2">
        <v>0</v>
      </c>
      <c r="P61" s="2">
        <v>0</v>
      </c>
      <c r="Q61" s="2">
        <v>0</v>
      </c>
      <c r="R61" s="21">
        <f t="shared" si="42"/>
        <v>0</v>
      </c>
      <c r="S61" s="3"/>
      <c r="T61" s="2">
        <f t="shared" si="43"/>
        <v>0</v>
      </c>
      <c r="U61" s="2">
        <f t="shared" si="44"/>
        <v>0</v>
      </c>
      <c r="V61" s="2">
        <f t="shared" si="45"/>
        <v>0</v>
      </c>
      <c r="W61" s="2">
        <f t="shared" si="46"/>
        <v>0</v>
      </c>
      <c r="X61" s="21">
        <f t="shared" si="47"/>
        <v>0</v>
      </c>
      <c r="Y61" s="3"/>
      <c r="Z61" s="3"/>
      <c r="AA61" s="3"/>
      <c r="AB61" s="3"/>
      <c r="AC61" s="3"/>
      <c r="AD61" s="3"/>
      <c r="AE61" s="3"/>
      <c r="AF61" s="3"/>
      <c r="AG61" s="3"/>
      <c r="AH61" s="3"/>
      <c r="AI61" s="3"/>
      <c r="AJ61" s="3"/>
      <c r="AK61" s="3"/>
      <c r="AL61" s="3"/>
      <c r="AM61" s="3"/>
    </row>
    <row r="62" spans="3:39" hidden="1" outlineLevel="1" x14ac:dyDescent="0.2">
      <c r="C62" s="1" t="s">
        <v>30</v>
      </c>
      <c r="E62" s="3"/>
      <c r="F62" s="2">
        <v>0</v>
      </c>
      <c r="G62" s="2">
        <v>0</v>
      </c>
      <c r="H62" s="2">
        <v>0</v>
      </c>
      <c r="I62" s="2">
        <v>0</v>
      </c>
      <c r="J62" s="2">
        <v>0</v>
      </c>
      <c r="K62" s="2">
        <v>0</v>
      </c>
      <c r="L62" s="2">
        <v>0</v>
      </c>
      <c r="M62" s="2">
        <v>0</v>
      </c>
      <c r="N62" s="2">
        <v>0</v>
      </c>
      <c r="O62" s="2">
        <v>0</v>
      </c>
      <c r="P62" s="2">
        <v>0</v>
      </c>
      <c r="Q62" s="2">
        <v>0</v>
      </c>
      <c r="R62" s="21">
        <f t="shared" si="42"/>
        <v>0</v>
      </c>
      <c r="S62" s="3"/>
      <c r="T62" s="2">
        <f t="shared" si="43"/>
        <v>0</v>
      </c>
      <c r="U62" s="2">
        <f t="shared" si="44"/>
        <v>0</v>
      </c>
      <c r="V62" s="2">
        <f t="shared" si="45"/>
        <v>0</v>
      </c>
      <c r="W62" s="2">
        <f t="shared" si="46"/>
        <v>0</v>
      </c>
      <c r="X62" s="21">
        <f t="shared" si="47"/>
        <v>0</v>
      </c>
      <c r="Y62" s="3"/>
      <c r="Z62" s="3"/>
      <c r="AA62" s="3"/>
      <c r="AB62" s="3"/>
      <c r="AC62" s="3"/>
      <c r="AD62" s="3"/>
      <c r="AE62" s="3"/>
      <c r="AF62" s="3"/>
      <c r="AG62" s="3"/>
      <c r="AH62" s="3"/>
      <c r="AI62" s="3"/>
      <c r="AJ62" s="3"/>
      <c r="AK62" s="3"/>
      <c r="AL62" s="3"/>
      <c r="AM62" s="3"/>
    </row>
    <row r="63" spans="3:39" hidden="1" outlineLevel="1" x14ac:dyDescent="0.2">
      <c r="C63" s="1" t="s">
        <v>31</v>
      </c>
      <c r="E63" s="3"/>
      <c r="F63" s="7">
        <v>0</v>
      </c>
      <c r="G63" s="7">
        <v>0</v>
      </c>
      <c r="H63" s="7">
        <v>0</v>
      </c>
      <c r="I63" s="7">
        <v>0</v>
      </c>
      <c r="J63" s="7">
        <v>0</v>
      </c>
      <c r="K63" s="7">
        <v>0</v>
      </c>
      <c r="L63" s="7">
        <v>0</v>
      </c>
      <c r="M63" s="7">
        <v>0</v>
      </c>
      <c r="N63" s="7">
        <v>0</v>
      </c>
      <c r="O63" s="7">
        <v>0</v>
      </c>
      <c r="P63" s="7">
        <v>0</v>
      </c>
      <c r="Q63" s="44">
        <v>0</v>
      </c>
      <c r="R63" s="22">
        <f t="shared" si="42"/>
        <v>0</v>
      </c>
      <c r="S63" s="3"/>
      <c r="T63" s="7">
        <f t="shared" si="43"/>
        <v>0</v>
      </c>
      <c r="U63" s="7">
        <f t="shared" si="44"/>
        <v>0</v>
      </c>
      <c r="V63" s="7">
        <f t="shared" si="45"/>
        <v>0</v>
      </c>
      <c r="W63" s="7">
        <f t="shared" si="46"/>
        <v>0</v>
      </c>
      <c r="X63" s="22">
        <f t="shared" si="47"/>
        <v>0</v>
      </c>
      <c r="Y63" s="3"/>
      <c r="Z63" s="3"/>
      <c r="AA63" s="3"/>
      <c r="AB63" s="3"/>
      <c r="AC63" s="3"/>
      <c r="AD63" s="3"/>
      <c r="AE63" s="3"/>
      <c r="AF63" s="3"/>
      <c r="AG63" s="3"/>
      <c r="AH63" s="3"/>
      <c r="AI63" s="3"/>
      <c r="AJ63" s="3"/>
      <c r="AK63" s="3"/>
      <c r="AL63" s="3"/>
      <c r="AM63" s="3"/>
    </row>
    <row r="64" spans="3:39" hidden="1" outlineLevel="1" x14ac:dyDescent="0.2">
      <c r="C64" s="1" t="s">
        <v>40</v>
      </c>
      <c r="E64" s="3"/>
      <c r="F64" s="2">
        <f t="shared" ref="F64:R64" si="48">SUM(F57:F63)</f>
        <v>0</v>
      </c>
      <c r="G64" s="2">
        <f t="shared" si="48"/>
        <v>0</v>
      </c>
      <c r="H64" s="2">
        <f t="shared" si="48"/>
        <v>0</v>
      </c>
      <c r="I64" s="2">
        <f t="shared" si="48"/>
        <v>0</v>
      </c>
      <c r="J64" s="2">
        <f t="shared" si="48"/>
        <v>0</v>
      </c>
      <c r="K64" s="2">
        <f t="shared" si="48"/>
        <v>0</v>
      </c>
      <c r="L64" s="2">
        <f t="shared" si="48"/>
        <v>0</v>
      </c>
      <c r="M64" s="2">
        <f t="shared" si="48"/>
        <v>0</v>
      </c>
      <c r="N64" s="2">
        <f t="shared" si="48"/>
        <v>0</v>
      </c>
      <c r="O64" s="2">
        <f t="shared" si="48"/>
        <v>0</v>
      </c>
      <c r="P64" s="2">
        <f t="shared" si="48"/>
        <v>0</v>
      </c>
      <c r="Q64" s="2">
        <f t="shared" si="48"/>
        <v>0</v>
      </c>
      <c r="R64" s="21">
        <f t="shared" si="48"/>
        <v>0</v>
      </c>
      <c r="S64" s="3"/>
      <c r="T64" s="2">
        <f t="shared" ref="T64:X64" si="49">SUM(T57:T63)</f>
        <v>0</v>
      </c>
      <c r="U64" s="2">
        <f t="shared" si="49"/>
        <v>0</v>
      </c>
      <c r="V64" s="2">
        <f t="shared" si="49"/>
        <v>0</v>
      </c>
      <c r="W64" s="2">
        <f t="shared" si="49"/>
        <v>0</v>
      </c>
      <c r="X64" s="21">
        <f t="shared" si="49"/>
        <v>0</v>
      </c>
      <c r="Y64" s="3"/>
      <c r="Z64" s="3"/>
      <c r="AA64" s="3"/>
      <c r="AB64" s="3"/>
      <c r="AC64" s="3"/>
      <c r="AD64" s="3"/>
      <c r="AE64" s="3"/>
      <c r="AF64" s="3"/>
      <c r="AG64" s="3"/>
      <c r="AH64" s="3"/>
      <c r="AI64" s="3"/>
      <c r="AJ64" s="3"/>
      <c r="AK64" s="3"/>
      <c r="AL64" s="3"/>
      <c r="AM64" s="3"/>
    </row>
    <row r="65" spans="3:39" hidden="1" outlineLevel="1" x14ac:dyDescent="0.2">
      <c r="E65" s="3"/>
      <c r="R65" s="16"/>
      <c r="S65" s="3"/>
      <c r="X65" s="16"/>
      <c r="Y65" s="3"/>
      <c r="Z65" s="3"/>
      <c r="AA65" s="3"/>
      <c r="AB65" s="3"/>
      <c r="AC65" s="3"/>
      <c r="AD65" s="3"/>
      <c r="AE65" s="3"/>
      <c r="AF65" s="3"/>
      <c r="AG65" s="3"/>
      <c r="AH65" s="3"/>
      <c r="AI65" s="3"/>
      <c r="AJ65" s="3"/>
      <c r="AK65" s="3"/>
      <c r="AL65" s="3"/>
      <c r="AM65" s="3"/>
    </row>
    <row r="66" spans="3:39" s="4" customFormat="1" collapsed="1" x14ac:dyDescent="0.2">
      <c r="C66" s="1" t="s">
        <v>41</v>
      </c>
      <c r="D66" s="1"/>
      <c r="E66" s="25"/>
      <c r="F66" s="6" t="e">
        <f>SUM(F55,F64)</f>
        <v>#REF!</v>
      </c>
      <c r="G66" s="6" t="e">
        <f t="shared" ref="G66:R66" si="50">SUM(G55,G64)</f>
        <v>#REF!</v>
      </c>
      <c r="H66" s="6" t="e">
        <f t="shared" si="50"/>
        <v>#REF!</v>
      </c>
      <c r="I66" s="6" t="e">
        <f t="shared" si="50"/>
        <v>#REF!</v>
      </c>
      <c r="J66" s="6" t="e">
        <f t="shared" si="50"/>
        <v>#REF!</v>
      </c>
      <c r="K66" s="6" t="e">
        <f t="shared" si="50"/>
        <v>#REF!</v>
      </c>
      <c r="L66" s="6" t="e">
        <f t="shared" si="50"/>
        <v>#REF!</v>
      </c>
      <c r="M66" s="6" t="e">
        <f t="shared" si="50"/>
        <v>#REF!</v>
      </c>
      <c r="N66" s="6" t="e">
        <f t="shared" si="50"/>
        <v>#REF!</v>
      </c>
      <c r="O66" s="6" t="e">
        <f t="shared" si="50"/>
        <v>#REF!</v>
      </c>
      <c r="P66" s="6" t="e">
        <f t="shared" si="50"/>
        <v>#REF!</v>
      </c>
      <c r="Q66" s="6" t="e">
        <f t="shared" si="50"/>
        <v>#REF!</v>
      </c>
      <c r="R66" s="24" t="e">
        <f t="shared" si="50"/>
        <v>#REF!</v>
      </c>
      <c r="S66" s="25"/>
      <c r="T66" s="6" t="e">
        <f t="shared" ref="T66:X66" si="51">SUM(T55,T64)</f>
        <v>#REF!</v>
      </c>
      <c r="U66" s="6" t="e">
        <f t="shared" si="51"/>
        <v>#REF!</v>
      </c>
      <c r="V66" s="6" t="e">
        <f t="shared" si="51"/>
        <v>#REF!</v>
      </c>
      <c r="W66" s="6" t="e">
        <f t="shared" si="51"/>
        <v>#REF!</v>
      </c>
      <c r="X66" s="24" t="e">
        <f t="shared" si="51"/>
        <v>#REF!</v>
      </c>
      <c r="Y66" s="25"/>
      <c r="Z66" s="25"/>
      <c r="AA66" s="25"/>
      <c r="AB66" s="25"/>
      <c r="AC66" s="25"/>
      <c r="AD66" s="25"/>
      <c r="AE66" s="25"/>
      <c r="AF66" s="25"/>
      <c r="AG66" s="25"/>
      <c r="AH66" s="25"/>
      <c r="AI66" s="25"/>
      <c r="AJ66" s="25"/>
      <c r="AK66" s="25"/>
      <c r="AL66" s="25"/>
      <c r="AM66" s="25"/>
    </row>
    <row r="67" spans="3:39" x14ac:dyDescent="0.2">
      <c r="E67" s="3"/>
      <c r="F67" s="2"/>
      <c r="R67" s="16"/>
      <c r="S67" s="3"/>
      <c r="X67" s="16"/>
      <c r="Y67" s="3"/>
      <c r="Z67" s="3"/>
      <c r="AA67" s="3"/>
      <c r="AB67" s="3"/>
      <c r="AC67" s="3"/>
      <c r="AD67" s="3"/>
      <c r="AE67" s="3"/>
      <c r="AF67" s="3"/>
      <c r="AG67" s="3"/>
      <c r="AH67" s="3"/>
      <c r="AI67" s="3"/>
      <c r="AJ67" s="3"/>
      <c r="AK67" s="3"/>
      <c r="AL67" s="3"/>
      <c r="AM67" s="3"/>
    </row>
    <row r="68" spans="3:39" hidden="1" outlineLevel="1" x14ac:dyDescent="0.2">
      <c r="C68" s="1" t="s">
        <v>26</v>
      </c>
      <c r="E68" s="3"/>
      <c r="F68" s="2">
        <v>0</v>
      </c>
      <c r="G68" s="2">
        <v>0</v>
      </c>
      <c r="H68" s="2">
        <v>0</v>
      </c>
      <c r="I68" s="2">
        <v>0</v>
      </c>
      <c r="J68" s="2">
        <v>0</v>
      </c>
      <c r="K68" s="2">
        <v>0</v>
      </c>
      <c r="L68" s="2">
        <v>0</v>
      </c>
      <c r="M68" s="2">
        <v>0</v>
      </c>
      <c r="N68" s="2">
        <v>0</v>
      </c>
      <c r="O68" s="2">
        <v>0</v>
      </c>
      <c r="P68" s="2">
        <v>0</v>
      </c>
      <c r="Q68" s="2">
        <v>0</v>
      </c>
      <c r="R68" s="21">
        <f t="shared" ref="R68:R74" si="52">SUM(F68:Q68)</f>
        <v>0</v>
      </c>
      <c r="S68" s="3"/>
      <c r="T68" s="2">
        <f t="shared" ref="T68:T74" si="53">SUM(F68:H68)</f>
        <v>0</v>
      </c>
      <c r="U68" s="2">
        <f t="shared" ref="U68:U74" si="54">SUM(I68:K68)</f>
        <v>0</v>
      </c>
      <c r="V68" s="2">
        <f t="shared" ref="V68:V74" si="55">SUM(L68:N68)</f>
        <v>0</v>
      </c>
      <c r="W68" s="2">
        <f t="shared" ref="W68:W74" si="56">SUM(O68:Q68)</f>
        <v>0</v>
      </c>
      <c r="X68" s="21">
        <f t="shared" ref="X68:X74" si="57">SUM(T68:W68)</f>
        <v>0</v>
      </c>
      <c r="Y68" s="3"/>
      <c r="Z68" s="3"/>
      <c r="AA68" s="3"/>
      <c r="AB68" s="3"/>
      <c r="AC68" s="3"/>
      <c r="AD68" s="3"/>
      <c r="AE68" s="3"/>
      <c r="AF68" s="3"/>
      <c r="AG68" s="3"/>
      <c r="AH68" s="3"/>
      <c r="AI68" s="3"/>
      <c r="AJ68" s="3"/>
      <c r="AK68" s="3"/>
      <c r="AL68" s="3"/>
      <c r="AM68" s="3"/>
    </row>
    <row r="69" spans="3:39" hidden="1" outlineLevel="1" x14ac:dyDescent="0.2">
      <c r="C69" s="1" t="s">
        <v>3</v>
      </c>
      <c r="E69" s="3"/>
      <c r="F69" s="2">
        <v>0</v>
      </c>
      <c r="G69" s="2">
        <v>0</v>
      </c>
      <c r="H69" s="2">
        <v>0</v>
      </c>
      <c r="I69" s="2">
        <v>0</v>
      </c>
      <c r="J69" s="2">
        <v>0</v>
      </c>
      <c r="K69" s="2">
        <v>0</v>
      </c>
      <c r="L69" s="2">
        <v>0</v>
      </c>
      <c r="M69" s="2">
        <v>0</v>
      </c>
      <c r="N69" s="2">
        <v>0</v>
      </c>
      <c r="O69" s="2">
        <v>0</v>
      </c>
      <c r="P69" s="2">
        <v>0</v>
      </c>
      <c r="Q69" s="2">
        <v>0</v>
      </c>
      <c r="R69" s="21">
        <f t="shared" si="52"/>
        <v>0</v>
      </c>
      <c r="S69" s="3"/>
      <c r="T69" s="2">
        <f t="shared" si="53"/>
        <v>0</v>
      </c>
      <c r="U69" s="2">
        <f t="shared" si="54"/>
        <v>0</v>
      </c>
      <c r="V69" s="2">
        <f t="shared" si="55"/>
        <v>0</v>
      </c>
      <c r="W69" s="2">
        <f t="shared" si="56"/>
        <v>0</v>
      </c>
      <c r="X69" s="21">
        <f t="shared" si="57"/>
        <v>0</v>
      </c>
      <c r="Y69" s="3"/>
      <c r="Z69" s="3"/>
      <c r="AA69" s="3"/>
      <c r="AB69" s="3"/>
      <c r="AC69" s="3"/>
      <c r="AD69" s="3"/>
      <c r="AE69" s="3"/>
      <c r="AF69" s="3"/>
      <c r="AG69" s="3"/>
      <c r="AH69" s="3"/>
      <c r="AI69" s="3"/>
      <c r="AJ69" s="3"/>
      <c r="AK69" s="3"/>
      <c r="AL69" s="3"/>
      <c r="AM69" s="3"/>
    </row>
    <row r="70" spans="3:39" hidden="1" outlineLevel="1" x14ac:dyDescent="0.2">
      <c r="C70" s="1" t="s">
        <v>27</v>
      </c>
      <c r="E70" s="3"/>
      <c r="F70" s="2">
        <v>0</v>
      </c>
      <c r="G70" s="2">
        <v>0</v>
      </c>
      <c r="H70" s="2">
        <v>0</v>
      </c>
      <c r="I70" s="2">
        <v>0</v>
      </c>
      <c r="J70" s="2">
        <v>0</v>
      </c>
      <c r="K70" s="2">
        <v>0</v>
      </c>
      <c r="L70" s="2">
        <v>0</v>
      </c>
      <c r="M70" s="2">
        <v>0</v>
      </c>
      <c r="N70" s="2">
        <v>0</v>
      </c>
      <c r="O70" s="2">
        <v>0</v>
      </c>
      <c r="P70" s="2">
        <v>0</v>
      </c>
      <c r="Q70" s="2">
        <v>0</v>
      </c>
      <c r="R70" s="21">
        <f t="shared" si="52"/>
        <v>0</v>
      </c>
      <c r="S70" s="3"/>
      <c r="T70" s="2">
        <f t="shared" si="53"/>
        <v>0</v>
      </c>
      <c r="U70" s="2">
        <f t="shared" si="54"/>
        <v>0</v>
      </c>
      <c r="V70" s="2">
        <f t="shared" si="55"/>
        <v>0</v>
      </c>
      <c r="W70" s="2">
        <f t="shared" si="56"/>
        <v>0</v>
      </c>
      <c r="X70" s="21">
        <f t="shared" si="57"/>
        <v>0</v>
      </c>
      <c r="Y70" s="3"/>
      <c r="Z70" s="3"/>
      <c r="AA70" s="3"/>
      <c r="AB70" s="3"/>
      <c r="AC70" s="3"/>
      <c r="AD70" s="3"/>
      <c r="AE70" s="3"/>
      <c r="AF70" s="3"/>
      <c r="AG70" s="3"/>
      <c r="AH70" s="3"/>
      <c r="AI70" s="3"/>
      <c r="AJ70" s="3"/>
      <c r="AK70" s="3"/>
      <c r="AL70" s="3"/>
      <c r="AM70" s="3"/>
    </row>
    <row r="71" spans="3:39" hidden="1" outlineLevel="1" x14ac:dyDescent="0.2">
      <c r="C71" s="1" t="s">
        <v>28</v>
      </c>
      <c r="E71" s="3"/>
      <c r="F71" s="2">
        <v>0</v>
      </c>
      <c r="G71" s="2">
        <v>0</v>
      </c>
      <c r="H71" s="2">
        <v>0</v>
      </c>
      <c r="I71" s="2">
        <v>0</v>
      </c>
      <c r="J71" s="2">
        <v>0</v>
      </c>
      <c r="K71" s="2">
        <v>0</v>
      </c>
      <c r="L71" s="2">
        <v>0</v>
      </c>
      <c r="M71" s="2">
        <v>0</v>
      </c>
      <c r="N71" s="2">
        <v>0</v>
      </c>
      <c r="O71" s="2">
        <v>0</v>
      </c>
      <c r="P71" s="2">
        <v>0</v>
      </c>
      <c r="Q71" s="2">
        <v>0</v>
      </c>
      <c r="R71" s="21">
        <f t="shared" si="52"/>
        <v>0</v>
      </c>
      <c r="S71" s="3"/>
      <c r="T71" s="2">
        <f t="shared" si="53"/>
        <v>0</v>
      </c>
      <c r="U71" s="2">
        <f t="shared" si="54"/>
        <v>0</v>
      </c>
      <c r="V71" s="2">
        <f t="shared" si="55"/>
        <v>0</v>
      </c>
      <c r="W71" s="2">
        <f t="shared" si="56"/>
        <v>0</v>
      </c>
      <c r="X71" s="21">
        <f t="shared" si="57"/>
        <v>0</v>
      </c>
      <c r="Y71" s="3"/>
      <c r="Z71" s="3"/>
      <c r="AA71" s="3"/>
      <c r="AB71" s="3"/>
      <c r="AC71" s="3"/>
      <c r="AD71" s="3"/>
      <c r="AE71" s="3"/>
      <c r="AF71" s="3"/>
      <c r="AG71" s="3"/>
      <c r="AH71" s="3"/>
      <c r="AI71" s="3"/>
      <c r="AJ71" s="3"/>
      <c r="AK71" s="3"/>
      <c r="AL71" s="3"/>
      <c r="AM71" s="3"/>
    </row>
    <row r="72" spans="3:39" hidden="1" outlineLevel="1" x14ac:dyDescent="0.2">
      <c r="C72" s="1" t="s">
        <v>29</v>
      </c>
      <c r="E72" s="3"/>
      <c r="F72" s="2">
        <v>0</v>
      </c>
      <c r="G72" s="2">
        <v>0</v>
      </c>
      <c r="H72" s="2">
        <v>0</v>
      </c>
      <c r="I72" s="2">
        <v>0</v>
      </c>
      <c r="J72" s="2">
        <v>0</v>
      </c>
      <c r="K72" s="2">
        <v>0</v>
      </c>
      <c r="L72" s="2">
        <v>0</v>
      </c>
      <c r="M72" s="2">
        <v>0</v>
      </c>
      <c r="N72" s="2">
        <v>0</v>
      </c>
      <c r="O72" s="2">
        <v>0</v>
      </c>
      <c r="P72" s="2">
        <v>0</v>
      </c>
      <c r="Q72" s="2">
        <v>0</v>
      </c>
      <c r="R72" s="21">
        <f t="shared" si="52"/>
        <v>0</v>
      </c>
      <c r="S72" s="3"/>
      <c r="T72" s="2">
        <f t="shared" si="53"/>
        <v>0</v>
      </c>
      <c r="U72" s="2">
        <f t="shared" si="54"/>
        <v>0</v>
      </c>
      <c r="V72" s="2">
        <f t="shared" si="55"/>
        <v>0</v>
      </c>
      <c r="W72" s="2">
        <f t="shared" si="56"/>
        <v>0</v>
      </c>
      <c r="X72" s="21">
        <f t="shared" si="57"/>
        <v>0</v>
      </c>
      <c r="Y72" s="3"/>
      <c r="Z72" s="3"/>
      <c r="AA72" s="3"/>
      <c r="AB72" s="3"/>
      <c r="AC72" s="3"/>
      <c r="AD72" s="3"/>
      <c r="AE72" s="3"/>
      <c r="AF72" s="3"/>
      <c r="AG72" s="3"/>
      <c r="AH72" s="3"/>
      <c r="AI72" s="3"/>
      <c r="AJ72" s="3"/>
      <c r="AK72" s="3"/>
      <c r="AL72" s="3"/>
      <c r="AM72" s="3"/>
    </row>
    <row r="73" spans="3:39" hidden="1" outlineLevel="1" x14ac:dyDescent="0.2">
      <c r="C73" s="1" t="s">
        <v>30</v>
      </c>
      <c r="E73" s="3"/>
      <c r="F73" s="2">
        <v>0</v>
      </c>
      <c r="G73" s="2">
        <v>0</v>
      </c>
      <c r="H73" s="2">
        <v>0</v>
      </c>
      <c r="I73" s="2">
        <v>0</v>
      </c>
      <c r="J73" s="2">
        <v>0</v>
      </c>
      <c r="K73" s="2">
        <v>0</v>
      </c>
      <c r="L73" s="2">
        <v>0</v>
      </c>
      <c r="M73" s="2">
        <v>0</v>
      </c>
      <c r="N73" s="2">
        <v>0</v>
      </c>
      <c r="O73" s="2">
        <v>0</v>
      </c>
      <c r="P73" s="2">
        <v>0</v>
      </c>
      <c r="Q73" s="2">
        <v>0</v>
      </c>
      <c r="R73" s="21">
        <f t="shared" si="52"/>
        <v>0</v>
      </c>
      <c r="S73" s="3"/>
      <c r="T73" s="2">
        <f t="shared" si="53"/>
        <v>0</v>
      </c>
      <c r="U73" s="2">
        <f t="shared" si="54"/>
        <v>0</v>
      </c>
      <c r="V73" s="2">
        <f t="shared" si="55"/>
        <v>0</v>
      </c>
      <c r="W73" s="2">
        <f t="shared" si="56"/>
        <v>0</v>
      </c>
      <c r="X73" s="21">
        <f t="shared" si="57"/>
        <v>0</v>
      </c>
      <c r="Y73" s="3"/>
      <c r="Z73" s="3"/>
      <c r="AA73" s="3"/>
      <c r="AB73" s="3"/>
      <c r="AC73" s="3"/>
      <c r="AD73" s="3"/>
      <c r="AE73" s="3"/>
      <c r="AF73" s="3"/>
      <c r="AG73" s="3"/>
      <c r="AH73" s="3"/>
      <c r="AI73" s="3"/>
      <c r="AJ73" s="3"/>
      <c r="AK73" s="3"/>
      <c r="AL73" s="3"/>
      <c r="AM73" s="3"/>
    </row>
    <row r="74" spans="3:39" hidden="1" outlineLevel="1" x14ac:dyDescent="0.2">
      <c r="C74" s="1" t="s">
        <v>31</v>
      </c>
      <c r="E74" s="3"/>
      <c r="F74" s="7">
        <v>0</v>
      </c>
      <c r="G74" s="7">
        <v>0</v>
      </c>
      <c r="H74" s="7">
        <v>0</v>
      </c>
      <c r="I74" s="7">
        <v>0</v>
      </c>
      <c r="J74" s="7">
        <v>0</v>
      </c>
      <c r="K74" s="7">
        <v>0</v>
      </c>
      <c r="L74" s="7">
        <v>0</v>
      </c>
      <c r="M74" s="7">
        <v>0</v>
      </c>
      <c r="N74" s="7">
        <v>0</v>
      </c>
      <c r="O74" s="7">
        <v>0</v>
      </c>
      <c r="P74" s="7">
        <v>0</v>
      </c>
      <c r="Q74" s="44">
        <v>0</v>
      </c>
      <c r="R74" s="22">
        <f t="shared" si="52"/>
        <v>0</v>
      </c>
      <c r="S74" s="3"/>
      <c r="T74" s="7">
        <f t="shared" si="53"/>
        <v>0</v>
      </c>
      <c r="U74" s="7">
        <f t="shared" si="54"/>
        <v>0</v>
      </c>
      <c r="V74" s="7">
        <f t="shared" si="55"/>
        <v>0</v>
      </c>
      <c r="W74" s="7">
        <f t="shared" si="56"/>
        <v>0</v>
      </c>
      <c r="X74" s="22">
        <f t="shared" si="57"/>
        <v>0</v>
      </c>
      <c r="Y74" s="3"/>
      <c r="Z74" s="3"/>
      <c r="AA74" s="3"/>
      <c r="AB74" s="3"/>
      <c r="AC74" s="3"/>
      <c r="AD74" s="3"/>
      <c r="AE74" s="3"/>
      <c r="AF74" s="3"/>
      <c r="AG74" s="3"/>
      <c r="AH74" s="3"/>
      <c r="AI74" s="3"/>
      <c r="AJ74" s="3"/>
      <c r="AK74" s="3"/>
      <c r="AL74" s="3"/>
      <c r="AM74" s="3"/>
    </row>
    <row r="75" spans="3:39" hidden="1" outlineLevel="1" x14ac:dyDescent="0.2">
      <c r="C75" s="1" t="s">
        <v>42</v>
      </c>
      <c r="E75" s="3"/>
      <c r="F75" s="2">
        <f t="shared" ref="F75:R75" si="58">SUM(F68:F74)</f>
        <v>0</v>
      </c>
      <c r="G75" s="2">
        <f t="shared" si="58"/>
        <v>0</v>
      </c>
      <c r="H75" s="2">
        <f t="shared" si="58"/>
        <v>0</v>
      </c>
      <c r="I75" s="2">
        <f t="shared" si="58"/>
        <v>0</v>
      </c>
      <c r="J75" s="2">
        <f t="shared" si="58"/>
        <v>0</v>
      </c>
      <c r="K75" s="2">
        <f t="shared" si="58"/>
        <v>0</v>
      </c>
      <c r="L75" s="2">
        <f t="shared" si="58"/>
        <v>0</v>
      </c>
      <c r="M75" s="2">
        <f t="shared" si="58"/>
        <v>0</v>
      </c>
      <c r="N75" s="2">
        <f t="shared" si="58"/>
        <v>0</v>
      </c>
      <c r="O75" s="2">
        <f t="shared" si="58"/>
        <v>0</v>
      </c>
      <c r="P75" s="2">
        <f t="shared" si="58"/>
        <v>0</v>
      </c>
      <c r="Q75" s="2">
        <f t="shared" si="58"/>
        <v>0</v>
      </c>
      <c r="R75" s="21">
        <f t="shared" si="58"/>
        <v>0</v>
      </c>
      <c r="S75" s="3"/>
      <c r="T75" s="2">
        <f>SUM(T68:T74)</f>
        <v>0</v>
      </c>
      <c r="U75" s="2">
        <f>SUM(U68:U74)</f>
        <v>0</v>
      </c>
      <c r="V75" s="2">
        <f>SUM(V68:V74)</f>
        <v>0</v>
      </c>
      <c r="W75" s="2">
        <f>SUM(W68:W74)</f>
        <v>0</v>
      </c>
      <c r="X75" s="21">
        <f>SUM(X68:X74)</f>
        <v>0</v>
      </c>
      <c r="Y75" s="3"/>
      <c r="Z75" s="3"/>
      <c r="AA75" s="3"/>
      <c r="AB75" s="3"/>
      <c r="AC75" s="3"/>
      <c r="AD75" s="3"/>
      <c r="AE75" s="3"/>
      <c r="AF75" s="3"/>
      <c r="AG75" s="3"/>
      <c r="AH75" s="3"/>
      <c r="AI75" s="3"/>
      <c r="AJ75" s="3"/>
      <c r="AK75" s="3"/>
      <c r="AL75" s="3"/>
      <c r="AM75" s="3"/>
    </row>
    <row r="76" spans="3:39" hidden="1" outlineLevel="1" x14ac:dyDescent="0.2">
      <c r="E76" s="3"/>
      <c r="F76" s="10"/>
      <c r="R76" s="16"/>
      <c r="S76" s="3"/>
      <c r="X76" s="16"/>
      <c r="Y76" s="3"/>
      <c r="Z76" s="3"/>
      <c r="AA76" s="3"/>
      <c r="AB76" s="3"/>
      <c r="AC76" s="3"/>
      <c r="AD76" s="3"/>
      <c r="AE76" s="3"/>
      <c r="AF76" s="3"/>
      <c r="AG76" s="3"/>
      <c r="AH76" s="3"/>
      <c r="AI76" s="3"/>
      <c r="AJ76" s="3"/>
      <c r="AK76" s="3"/>
      <c r="AL76" s="3"/>
      <c r="AM76" s="3"/>
    </row>
    <row r="77" spans="3:39" hidden="1" outlineLevel="1" x14ac:dyDescent="0.2">
      <c r="C77" s="1" t="s">
        <v>26</v>
      </c>
      <c r="E77" s="3"/>
      <c r="F77" s="2" t="e">
        <f>#REF!</f>
        <v>#REF!</v>
      </c>
      <c r="G77" s="2" t="e">
        <f>#REF!</f>
        <v>#REF!</v>
      </c>
      <c r="H77" s="2" t="e">
        <f>#REF!</f>
        <v>#REF!</v>
      </c>
      <c r="I77" s="2" t="e">
        <f>#REF!</f>
        <v>#REF!</v>
      </c>
      <c r="J77" s="2" t="e">
        <f>#REF!</f>
        <v>#REF!</v>
      </c>
      <c r="K77" s="2" t="e">
        <f>#REF!</f>
        <v>#REF!</v>
      </c>
      <c r="L77" s="2" t="e">
        <f>#REF!</f>
        <v>#REF!</v>
      </c>
      <c r="M77" s="2" t="e">
        <f>#REF!</f>
        <v>#REF!</v>
      </c>
      <c r="N77" s="2" t="e">
        <f>#REF!</f>
        <v>#REF!</v>
      </c>
      <c r="O77" s="2" t="e">
        <f>#REF!</f>
        <v>#REF!</v>
      </c>
      <c r="P77" s="2" t="e">
        <f>#REF!</f>
        <v>#REF!</v>
      </c>
      <c r="Q77" s="2" t="e">
        <f>#REF!</f>
        <v>#REF!</v>
      </c>
      <c r="R77" s="21" t="e">
        <f>SUM(F77:Q77)</f>
        <v>#REF!</v>
      </c>
      <c r="S77" s="3"/>
      <c r="T77" s="2" t="e">
        <f t="shared" ref="T77:T84" si="59">SUM(F77:H77)</f>
        <v>#REF!</v>
      </c>
      <c r="U77" s="2" t="e">
        <f t="shared" ref="U77:U84" si="60">SUM(I77:K77)</f>
        <v>#REF!</v>
      </c>
      <c r="V77" s="2" t="e">
        <f t="shared" ref="V77:V84" si="61">SUM(L77:N77)</f>
        <v>#REF!</v>
      </c>
      <c r="W77" s="2" t="e">
        <f t="shared" ref="W77:W84" si="62">SUM(O77:Q77)</f>
        <v>#REF!</v>
      </c>
      <c r="X77" s="21" t="e">
        <f t="shared" ref="X77:X84" si="63">SUM(T77:W77)</f>
        <v>#REF!</v>
      </c>
      <c r="Y77" s="3"/>
      <c r="Z77" s="3"/>
      <c r="AA77" s="3"/>
      <c r="AB77" s="3"/>
      <c r="AC77" s="3"/>
      <c r="AD77" s="3"/>
      <c r="AE77" s="3"/>
      <c r="AF77" s="3"/>
      <c r="AG77" s="3"/>
      <c r="AH77" s="3"/>
      <c r="AI77" s="3"/>
      <c r="AJ77" s="3"/>
      <c r="AK77" s="3"/>
      <c r="AL77" s="3"/>
      <c r="AM77" s="3"/>
    </row>
    <row r="78" spans="3:39" hidden="1" outlineLevel="1" x14ac:dyDescent="0.2">
      <c r="C78" s="1" t="s">
        <v>3</v>
      </c>
      <c r="E78" s="3"/>
      <c r="F78" s="2">
        <v>0</v>
      </c>
      <c r="G78" s="2">
        <v>0</v>
      </c>
      <c r="H78" s="2">
        <v>0</v>
      </c>
      <c r="I78" s="2">
        <v>0</v>
      </c>
      <c r="J78" s="2">
        <v>0</v>
      </c>
      <c r="K78" s="2">
        <v>0</v>
      </c>
      <c r="L78" s="2">
        <v>0</v>
      </c>
      <c r="M78" s="2">
        <v>0</v>
      </c>
      <c r="N78" s="2">
        <v>0</v>
      </c>
      <c r="O78" s="2">
        <v>0</v>
      </c>
      <c r="P78" s="2">
        <v>0</v>
      </c>
      <c r="Q78" s="2">
        <v>0</v>
      </c>
      <c r="R78" s="21">
        <f t="shared" ref="R78:R84" si="64">SUM(F78:Q78)</f>
        <v>0</v>
      </c>
      <c r="S78" s="3"/>
      <c r="T78" s="2">
        <f t="shared" si="59"/>
        <v>0</v>
      </c>
      <c r="U78" s="2">
        <f t="shared" si="60"/>
        <v>0</v>
      </c>
      <c r="V78" s="2">
        <f t="shared" si="61"/>
        <v>0</v>
      </c>
      <c r="W78" s="2">
        <f t="shared" si="62"/>
        <v>0</v>
      </c>
      <c r="X78" s="21">
        <f t="shared" si="63"/>
        <v>0</v>
      </c>
      <c r="Y78" s="3"/>
      <c r="Z78" s="3"/>
      <c r="AA78" s="3"/>
      <c r="AB78" s="3"/>
      <c r="AC78" s="3"/>
      <c r="AD78" s="3"/>
      <c r="AE78" s="3"/>
      <c r="AF78" s="3"/>
      <c r="AG78" s="3"/>
      <c r="AH78" s="3"/>
      <c r="AI78" s="3"/>
      <c r="AJ78" s="3"/>
      <c r="AK78" s="3"/>
      <c r="AL78" s="3"/>
      <c r="AM78" s="3"/>
    </row>
    <row r="79" spans="3:39" hidden="1" outlineLevel="1" x14ac:dyDescent="0.2">
      <c r="C79" s="1" t="s">
        <v>27</v>
      </c>
      <c r="E79" s="3"/>
      <c r="F79" s="2">
        <v>0</v>
      </c>
      <c r="G79" s="2">
        <v>0</v>
      </c>
      <c r="H79" s="2">
        <v>0</v>
      </c>
      <c r="I79" s="2">
        <v>0</v>
      </c>
      <c r="J79" s="2">
        <v>0</v>
      </c>
      <c r="K79" s="2">
        <v>0</v>
      </c>
      <c r="L79" s="2">
        <v>0</v>
      </c>
      <c r="M79" s="2">
        <v>0</v>
      </c>
      <c r="N79" s="2">
        <v>0</v>
      </c>
      <c r="O79" s="2">
        <v>0</v>
      </c>
      <c r="P79" s="2">
        <v>0</v>
      </c>
      <c r="Q79" s="2">
        <v>0</v>
      </c>
      <c r="R79" s="21">
        <f t="shared" si="64"/>
        <v>0</v>
      </c>
      <c r="S79" s="3"/>
      <c r="T79" s="2">
        <f t="shared" si="59"/>
        <v>0</v>
      </c>
      <c r="U79" s="2">
        <f t="shared" si="60"/>
        <v>0</v>
      </c>
      <c r="V79" s="2">
        <f t="shared" si="61"/>
        <v>0</v>
      </c>
      <c r="W79" s="2">
        <f t="shared" si="62"/>
        <v>0</v>
      </c>
      <c r="X79" s="21">
        <f t="shared" si="63"/>
        <v>0</v>
      </c>
      <c r="Y79" s="3"/>
      <c r="Z79" s="3"/>
      <c r="AA79" s="3"/>
      <c r="AB79" s="3"/>
      <c r="AC79" s="3"/>
      <c r="AD79" s="3"/>
      <c r="AE79" s="3"/>
      <c r="AF79" s="3"/>
      <c r="AG79" s="3"/>
      <c r="AH79" s="3"/>
      <c r="AI79" s="3"/>
      <c r="AJ79" s="3"/>
      <c r="AK79" s="3"/>
      <c r="AL79" s="3"/>
      <c r="AM79" s="3"/>
    </row>
    <row r="80" spans="3:39" hidden="1" outlineLevel="1" x14ac:dyDescent="0.2">
      <c r="C80" s="1" t="s">
        <v>43</v>
      </c>
      <c r="E80" s="3"/>
      <c r="F80" s="2">
        <v>0</v>
      </c>
      <c r="G80" s="2">
        <v>0</v>
      </c>
      <c r="H80" s="2">
        <v>0</v>
      </c>
      <c r="I80" s="2">
        <v>0</v>
      </c>
      <c r="J80" s="2">
        <v>0</v>
      </c>
      <c r="K80" s="2">
        <v>0</v>
      </c>
      <c r="L80" s="2">
        <v>0</v>
      </c>
      <c r="M80" s="2">
        <v>0</v>
      </c>
      <c r="N80" s="2">
        <v>0</v>
      </c>
      <c r="O80" s="2">
        <v>0</v>
      </c>
      <c r="P80" s="2">
        <v>0</v>
      </c>
      <c r="Q80" s="2">
        <v>0</v>
      </c>
      <c r="R80" s="21">
        <f t="shared" si="64"/>
        <v>0</v>
      </c>
      <c r="S80" s="3"/>
      <c r="T80" s="2">
        <f t="shared" si="59"/>
        <v>0</v>
      </c>
      <c r="U80" s="2">
        <f t="shared" si="60"/>
        <v>0</v>
      </c>
      <c r="V80" s="2">
        <f t="shared" si="61"/>
        <v>0</v>
      </c>
      <c r="W80" s="2">
        <f t="shared" si="62"/>
        <v>0</v>
      </c>
      <c r="X80" s="21">
        <f t="shared" si="63"/>
        <v>0</v>
      </c>
      <c r="Y80" s="3"/>
      <c r="Z80" s="3"/>
      <c r="AA80" s="3"/>
      <c r="AB80" s="3"/>
      <c r="AC80" s="3"/>
      <c r="AD80" s="3"/>
      <c r="AE80" s="3"/>
      <c r="AF80" s="3"/>
      <c r="AG80" s="3"/>
      <c r="AH80" s="3"/>
      <c r="AI80" s="3"/>
      <c r="AJ80" s="3"/>
      <c r="AK80" s="3"/>
      <c r="AL80" s="3"/>
      <c r="AM80" s="3"/>
    </row>
    <row r="81" spans="3:39" hidden="1" outlineLevel="1" x14ac:dyDescent="0.2">
      <c r="C81" s="1" t="s">
        <v>28</v>
      </c>
      <c r="E81" s="3"/>
      <c r="F81" s="2">
        <v>0</v>
      </c>
      <c r="G81" s="2">
        <v>0</v>
      </c>
      <c r="H81" s="2">
        <v>0</v>
      </c>
      <c r="I81" s="2">
        <v>0</v>
      </c>
      <c r="J81" s="2">
        <v>0</v>
      </c>
      <c r="K81" s="2">
        <v>0</v>
      </c>
      <c r="L81" s="2">
        <v>0</v>
      </c>
      <c r="M81" s="2">
        <v>0</v>
      </c>
      <c r="N81" s="2">
        <v>0</v>
      </c>
      <c r="O81" s="2">
        <v>0</v>
      </c>
      <c r="P81" s="2">
        <v>0</v>
      </c>
      <c r="Q81" s="2">
        <v>0</v>
      </c>
      <c r="R81" s="21">
        <f t="shared" si="64"/>
        <v>0</v>
      </c>
      <c r="S81" s="3"/>
      <c r="T81" s="2">
        <f t="shared" si="59"/>
        <v>0</v>
      </c>
      <c r="U81" s="2">
        <f t="shared" si="60"/>
        <v>0</v>
      </c>
      <c r="V81" s="2">
        <f t="shared" si="61"/>
        <v>0</v>
      </c>
      <c r="W81" s="2">
        <f t="shared" si="62"/>
        <v>0</v>
      </c>
      <c r="X81" s="21">
        <f t="shared" si="63"/>
        <v>0</v>
      </c>
      <c r="Y81" s="3"/>
      <c r="Z81" s="3"/>
      <c r="AA81" s="3"/>
      <c r="AB81" s="3"/>
      <c r="AC81" s="3"/>
      <c r="AD81" s="3"/>
      <c r="AE81" s="3"/>
      <c r="AF81" s="3"/>
      <c r="AG81" s="3"/>
      <c r="AH81" s="3"/>
      <c r="AI81" s="3"/>
      <c r="AJ81" s="3"/>
      <c r="AK81" s="3"/>
      <c r="AL81" s="3"/>
      <c r="AM81" s="3"/>
    </row>
    <row r="82" spans="3:39" hidden="1" outlineLevel="1" x14ac:dyDescent="0.2">
      <c r="C82" s="1" t="s">
        <v>29</v>
      </c>
      <c r="E82" s="3"/>
      <c r="F82" s="2">
        <v>0</v>
      </c>
      <c r="G82" s="2">
        <v>0</v>
      </c>
      <c r="H82" s="2">
        <v>0</v>
      </c>
      <c r="I82" s="2">
        <v>0</v>
      </c>
      <c r="J82" s="2">
        <v>0</v>
      </c>
      <c r="K82" s="2">
        <v>0</v>
      </c>
      <c r="L82" s="2">
        <v>0</v>
      </c>
      <c r="M82" s="2">
        <v>0</v>
      </c>
      <c r="N82" s="2">
        <v>0</v>
      </c>
      <c r="O82" s="2">
        <v>0</v>
      </c>
      <c r="P82" s="2">
        <v>0</v>
      </c>
      <c r="Q82" s="2">
        <v>0</v>
      </c>
      <c r="R82" s="21">
        <f t="shared" si="64"/>
        <v>0</v>
      </c>
      <c r="S82" s="3"/>
      <c r="T82" s="2">
        <f t="shared" si="59"/>
        <v>0</v>
      </c>
      <c r="U82" s="2">
        <f t="shared" si="60"/>
        <v>0</v>
      </c>
      <c r="V82" s="2">
        <f t="shared" si="61"/>
        <v>0</v>
      </c>
      <c r="W82" s="2">
        <f t="shared" si="62"/>
        <v>0</v>
      </c>
      <c r="X82" s="21">
        <f t="shared" si="63"/>
        <v>0</v>
      </c>
      <c r="Y82" s="3"/>
      <c r="Z82" s="3"/>
      <c r="AA82" s="3"/>
      <c r="AB82" s="3"/>
      <c r="AC82" s="3"/>
      <c r="AD82" s="3"/>
      <c r="AE82" s="3"/>
      <c r="AF82" s="3"/>
      <c r="AG82" s="3"/>
      <c r="AH82" s="3"/>
      <c r="AI82" s="3"/>
      <c r="AJ82" s="3"/>
      <c r="AK82" s="3"/>
      <c r="AL82" s="3"/>
      <c r="AM82" s="3"/>
    </row>
    <row r="83" spans="3:39" hidden="1" outlineLevel="1" x14ac:dyDescent="0.2">
      <c r="C83" s="1" t="s">
        <v>30</v>
      </c>
      <c r="E83" s="3"/>
      <c r="F83" s="2" t="e">
        <f>#REF!</f>
        <v>#REF!</v>
      </c>
      <c r="G83" s="2" t="e">
        <f>#REF!</f>
        <v>#REF!</v>
      </c>
      <c r="H83" s="2" t="e">
        <f>#REF!</f>
        <v>#REF!</v>
      </c>
      <c r="I83" s="2" t="e">
        <f>#REF!</f>
        <v>#REF!</v>
      </c>
      <c r="J83" s="2" t="e">
        <f>#REF!</f>
        <v>#REF!</v>
      </c>
      <c r="K83" s="2" t="e">
        <f>#REF!</f>
        <v>#REF!</v>
      </c>
      <c r="L83" s="2" t="e">
        <f>#REF!</f>
        <v>#REF!</v>
      </c>
      <c r="M83" s="2" t="e">
        <f>#REF!</f>
        <v>#REF!</v>
      </c>
      <c r="N83" s="2" t="e">
        <f>#REF!</f>
        <v>#REF!</v>
      </c>
      <c r="O83" s="2" t="e">
        <f>#REF!</f>
        <v>#REF!</v>
      </c>
      <c r="P83" s="2" t="e">
        <f>#REF!</f>
        <v>#REF!</v>
      </c>
      <c r="Q83" s="2" t="e">
        <f>#REF!</f>
        <v>#REF!</v>
      </c>
      <c r="R83" s="21" t="e">
        <f t="shared" si="64"/>
        <v>#REF!</v>
      </c>
      <c r="S83" s="3"/>
      <c r="T83" s="2" t="e">
        <f t="shared" si="59"/>
        <v>#REF!</v>
      </c>
      <c r="U83" s="2" t="e">
        <f t="shared" si="60"/>
        <v>#REF!</v>
      </c>
      <c r="V83" s="2" t="e">
        <f t="shared" si="61"/>
        <v>#REF!</v>
      </c>
      <c r="W83" s="2" t="e">
        <f t="shared" si="62"/>
        <v>#REF!</v>
      </c>
      <c r="X83" s="21" t="e">
        <f t="shared" si="63"/>
        <v>#REF!</v>
      </c>
      <c r="Y83" s="3"/>
      <c r="Z83" s="3"/>
      <c r="AA83" s="3"/>
      <c r="AB83" s="3"/>
      <c r="AC83" s="3"/>
      <c r="AD83" s="3"/>
      <c r="AE83" s="3"/>
      <c r="AF83" s="3"/>
      <c r="AG83" s="3"/>
      <c r="AH83" s="3"/>
      <c r="AI83" s="3"/>
      <c r="AJ83" s="3"/>
      <c r="AK83" s="3"/>
      <c r="AL83" s="3"/>
      <c r="AM83" s="3"/>
    </row>
    <row r="84" spans="3:39" hidden="1" outlineLevel="1" x14ac:dyDescent="0.2">
      <c r="C84" s="1" t="s">
        <v>31</v>
      </c>
      <c r="E84" s="3"/>
      <c r="F84" s="7" t="e">
        <f>#REF!</f>
        <v>#REF!</v>
      </c>
      <c r="G84" s="7" t="e">
        <f>#REF!</f>
        <v>#REF!</v>
      </c>
      <c r="H84" s="7" t="e">
        <f>#REF!</f>
        <v>#REF!</v>
      </c>
      <c r="I84" s="7" t="e">
        <f>#REF!</f>
        <v>#REF!</v>
      </c>
      <c r="J84" s="7" t="e">
        <f>#REF!</f>
        <v>#REF!</v>
      </c>
      <c r="K84" s="7" t="e">
        <f>#REF!</f>
        <v>#REF!</v>
      </c>
      <c r="L84" s="7" t="e">
        <f>#REF!</f>
        <v>#REF!</v>
      </c>
      <c r="M84" s="7" t="e">
        <f>#REF!</f>
        <v>#REF!</v>
      </c>
      <c r="N84" s="7" t="e">
        <f>#REF!</f>
        <v>#REF!</v>
      </c>
      <c r="O84" s="7" t="e">
        <f>#REF!</f>
        <v>#REF!</v>
      </c>
      <c r="P84" s="7" t="e">
        <f>#REF!</f>
        <v>#REF!</v>
      </c>
      <c r="Q84" s="7" t="e">
        <f>#REF!</f>
        <v>#REF!</v>
      </c>
      <c r="R84" s="22" t="e">
        <f t="shared" si="64"/>
        <v>#REF!</v>
      </c>
      <c r="S84" s="3"/>
      <c r="T84" s="7" t="e">
        <f t="shared" si="59"/>
        <v>#REF!</v>
      </c>
      <c r="U84" s="7" t="e">
        <f t="shared" si="60"/>
        <v>#REF!</v>
      </c>
      <c r="V84" s="7" t="e">
        <f t="shared" si="61"/>
        <v>#REF!</v>
      </c>
      <c r="W84" s="7" t="e">
        <f t="shared" si="62"/>
        <v>#REF!</v>
      </c>
      <c r="X84" s="22" t="e">
        <f t="shared" si="63"/>
        <v>#REF!</v>
      </c>
      <c r="Y84" s="3"/>
      <c r="Z84" s="3"/>
      <c r="AA84" s="3"/>
      <c r="AB84" s="3"/>
      <c r="AC84" s="3"/>
      <c r="AD84" s="3"/>
      <c r="AE84" s="3"/>
      <c r="AF84" s="3"/>
      <c r="AG84" s="3"/>
      <c r="AH84" s="3"/>
      <c r="AI84" s="3"/>
      <c r="AJ84" s="3"/>
      <c r="AK84" s="3"/>
      <c r="AL84" s="3"/>
      <c r="AM84" s="3"/>
    </row>
    <row r="85" spans="3:39" hidden="1" outlineLevel="1" x14ac:dyDescent="0.2">
      <c r="C85" s="1" t="s">
        <v>44</v>
      </c>
      <c r="E85" s="3"/>
      <c r="F85" s="2" t="e">
        <f t="shared" ref="F85:R85" si="65">SUM(F77:F84)</f>
        <v>#REF!</v>
      </c>
      <c r="G85" s="2" t="e">
        <f t="shared" si="65"/>
        <v>#REF!</v>
      </c>
      <c r="H85" s="2" t="e">
        <f t="shared" si="65"/>
        <v>#REF!</v>
      </c>
      <c r="I85" s="2" t="e">
        <f t="shared" si="65"/>
        <v>#REF!</v>
      </c>
      <c r="J85" s="2" t="e">
        <f t="shared" si="65"/>
        <v>#REF!</v>
      </c>
      <c r="K85" s="2" t="e">
        <f t="shared" si="65"/>
        <v>#REF!</v>
      </c>
      <c r="L85" s="2" t="e">
        <f t="shared" si="65"/>
        <v>#REF!</v>
      </c>
      <c r="M85" s="2" t="e">
        <f t="shared" si="65"/>
        <v>#REF!</v>
      </c>
      <c r="N85" s="2" t="e">
        <f t="shared" si="65"/>
        <v>#REF!</v>
      </c>
      <c r="O85" s="2" t="e">
        <f t="shared" si="65"/>
        <v>#REF!</v>
      </c>
      <c r="P85" s="2" t="e">
        <f t="shared" si="65"/>
        <v>#REF!</v>
      </c>
      <c r="Q85" s="2" t="e">
        <f t="shared" si="65"/>
        <v>#REF!</v>
      </c>
      <c r="R85" s="21" t="e">
        <f t="shared" si="65"/>
        <v>#REF!</v>
      </c>
      <c r="S85" s="3"/>
      <c r="T85" s="2" t="e">
        <f>SUM(T77:T84)</f>
        <v>#REF!</v>
      </c>
      <c r="U85" s="2" t="e">
        <f>SUM(U77:U84)</f>
        <v>#REF!</v>
      </c>
      <c r="V85" s="2" t="e">
        <f>SUM(V77:V84)</f>
        <v>#REF!</v>
      </c>
      <c r="W85" s="2" t="e">
        <f>SUM(W77:W84)</f>
        <v>#REF!</v>
      </c>
      <c r="X85" s="21" t="e">
        <f>SUM(X77:X84)</f>
        <v>#REF!</v>
      </c>
      <c r="Y85" s="3"/>
      <c r="Z85" s="3"/>
      <c r="AA85" s="3"/>
      <c r="AB85" s="3"/>
      <c r="AC85" s="3"/>
      <c r="AD85" s="3"/>
      <c r="AE85" s="3"/>
      <c r="AF85" s="3"/>
      <c r="AG85" s="3"/>
      <c r="AH85" s="3"/>
      <c r="AI85" s="3"/>
      <c r="AJ85" s="3"/>
      <c r="AK85" s="3"/>
      <c r="AL85" s="3"/>
      <c r="AM85" s="3"/>
    </row>
    <row r="86" spans="3:39" hidden="1" outlineLevel="1" x14ac:dyDescent="0.2">
      <c r="E86" s="3"/>
      <c r="F86" s="10"/>
      <c r="R86" s="16"/>
      <c r="S86" s="3"/>
      <c r="X86" s="16"/>
      <c r="Y86" s="3"/>
      <c r="Z86" s="3"/>
      <c r="AA86" s="3"/>
      <c r="AB86" s="3"/>
      <c r="AC86" s="3"/>
      <c r="AD86" s="3"/>
      <c r="AE86" s="3"/>
      <c r="AF86" s="3"/>
      <c r="AG86" s="3"/>
      <c r="AH86" s="3"/>
      <c r="AI86" s="3"/>
      <c r="AJ86" s="3"/>
      <c r="AK86" s="3"/>
      <c r="AL86" s="3"/>
      <c r="AM86" s="3"/>
    </row>
    <row r="87" spans="3:39" hidden="1" outlineLevel="1" x14ac:dyDescent="0.2">
      <c r="C87" s="1" t="s">
        <v>26</v>
      </c>
      <c r="E87" s="3"/>
      <c r="F87" s="8">
        <v>0</v>
      </c>
      <c r="G87" s="8">
        <v>0</v>
      </c>
      <c r="H87" s="8">
        <v>0</v>
      </c>
      <c r="I87" s="8">
        <v>0</v>
      </c>
      <c r="J87" s="8">
        <v>0</v>
      </c>
      <c r="K87" s="8">
        <v>0</v>
      </c>
      <c r="L87" s="8">
        <v>0</v>
      </c>
      <c r="M87" s="8">
        <v>0</v>
      </c>
      <c r="N87" s="8">
        <v>0</v>
      </c>
      <c r="O87" s="8">
        <v>0</v>
      </c>
      <c r="P87" s="8">
        <v>0</v>
      </c>
      <c r="Q87" s="8">
        <v>0</v>
      </c>
      <c r="R87" s="21">
        <f t="shared" ref="R87:R106" si="66">SUM(F87:Q87)</f>
        <v>0</v>
      </c>
      <c r="S87" s="3"/>
      <c r="T87" s="2">
        <f t="shared" ref="T87:T106" si="67">SUM(F87:H87)</f>
        <v>0</v>
      </c>
      <c r="U87" s="2">
        <f t="shared" ref="U87:U106" si="68">SUM(I87:K87)</f>
        <v>0</v>
      </c>
      <c r="V87" s="2">
        <f t="shared" ref="V87:V106" si="69">SUM(L87:N87)</f>
        <v>0</v>
      </c>
      <c r="W87" s="2">
        <f t="shared" ref="W87:W106" si="70">SUM(O87:Q87)</f>
        <v>0</v>
      </c>
      <c r="X87" s="21">
        <f t="shared" ref="X87:X106" si="71">SUM(T87:W87)</f>
        <v>0</v>
      </c>
      <c r="Y87" s="3"/>
      <c r="Z87" s="3"/>
      <c r="AA87" s="3"/>
      <c r="AB87" s="3"/>
      <c r="AC87" s="3"/>
      <c r="AD87" s="3"/>
      <c r="AE87" s="3"/>
      <c r="AF87" s="3"/>
      <c r="AG87" s="3"/>
      <c r="AH87" s="3"/>
      <c r="AI87" s="3"/>
      <c r="AJ87" s="3"/>
      <c r="AK87" s="3"/>
      <c r="AL87" s="3"/>
      <c r="AM87" s="3"/>
    </row>
    <row r="88" spans="3:39" hidden="1" outlineLevel="1" x14ac:dyDescent="0.2">
      <c r="C88" s="1" t="s">
        <v>3</v>
      </c>
      <c r="E88" s="3"/>
      <c r="F88" s="8">
        <v>0</v>
      </c>
      <c r="G88" s="8">
        <v>0</v>
      </c>
      <c r="H88" s="8">
        <v>0</v>
      </c>
      <c r="I88" s="8">
        <v>0</v>
      </c>
      <c r="J88" s="8">
        <v>0</v>
      </c>
      <c r="K88" s="8">
        <v>0</v>
      </c>
      <c r="L88" s="8">
        <v>0</v>
      </c>
      <c r="M88" s="8">
        <v>0</v>
      </c>
      <c r="N88" s="8">
        <v>0</v>
      </c>
      <c r="O88" s="8">
        <v>0</v>
      </c>
      <c r="P88" s="8">
        <v>0</v>
      </c>
      <c r="Q88" s="8">
        <v>0</v>
      </c>
      <c r="R88" s="21">
        <f t="shared" si="66"/>
        <v>0</v>
      </c>
      <c r="S88" s="3"/>
      <c r="T88" s="2">
        <f t="shared" si="67"/>
        <v>0</v>
      </c>
      <c r="U88" s="2">
        <f t="shared" si="68"/>
        <v>0</v>
      </c>
      <c r="V88" s="2">
        <f t="shared" si="69"/>
        <v>0</v>
      </c>
      <c r="W88" s="2">
        <f t="shared" si="70"/>
        <v>0</v>
      </c>
      <c r="X88" s="21">
        <f t="shared" si="71"/>
        <v>0</v>
      </c>
      <c r="Y88" s="3"/>
      <c r="Z88" s="3"/>
      <c r="AA88" s="3"/>
      <c r="AB88" s="3"/>
      <c r="AC88" s="3"/>
      <c r="AD88" s="3"/>
      <c r="AE88" s="3"/>
      <c r="AF88" s="3"/>
      <c r="AG88" s="3"/>
      <c r="AH88" s="3"/>
      <c r="AI88" s="3"/>
      <c r="AJ88" s="3"/>
      <c r="AK88" s="3"/>
      <c r="AL88" s="3"/>
      <c r="AM88" s="3"/>
    </row>
    <row r="89" spans="3:39" hidden="1" outlineLevel="1" x14ac:dyDescent="0.2">
      <c r="C89" s="1" t="s">
        <v>45</v>
      </c>
      <c r="E89" s="3"/>
      <c r="F89" s="8">
        <v>0</v>
      </c>
      <c r="G89" s="8">
        <v>0</v>
      </c>
      <c r="H89" s="8">
        <v>0</v>
      </c>
      <c r="I89" s="8">
        <v>0</v>
      </c>
      <c r="J89" s="8">
        <v>0</v>
      </c>
      <c r="K89" s="8">
        <v>0</v>
      </c>
      <c r="L89" s="8">
        <v>0</v>
      </c>
      <c r="M89" s="8">
        <v>0</v>
      </c>
      <c r="N89" s="8">
        <v>0</v>
      </c>
      <c r="O89" s="8">
        <v>0</v>
      </c>
      <c r="P89" s="8">
        <v>0</v>
      </c>
      <c r="Q89" s="8">
        <v>0</v>
      </c>
      <c r="R89" s="21">
        <f t="shared" si="66"/>
        <v>0</v>
      </c>
      <c r="S89" s="3"/>
      <c r="T89" s="2">
        <f t="shared" si="67"/>
        <v>0</v>
      </c>
      <c r="U89" s="2">
        <f t="shared" si="68"/>
        <v>0</v>
      </c>
      <c r="V89" s="2">
        <f t="shared" si="69"/>
        <v>0</v>
      </c>
      <c r="W89" s="2">
        <f t="shared" si="70"/>
        <v>0</v>
      </c>
      <c r="X89" s="21">
        <f t="shared" si="71"/>
        <v>0</v>
      </c>
      <c r="Y89" s="3"/>
      <c r="Z89" s="3"/>
      <c r="AA89" s="3"/>
      <c r="AB89" s="3"/>
      <c r="AC89" s="3"/>
      <c r="AD89" s="3"/>
      <c r="AE89" s="3"/>
      <c r="AF89" s="3"/>
      <c r="AG89" s="3"/>
      <c r="AH89" s="3"/>
      <c r="AI89" s="3"/>
      <c r="AJ89" s="3"/>
      <c r="AK89" s="3"/>
      <c r="AL89" s="3"/>
      <c r="AM89" s="3"/>
    </row>
    <row r="90" spans="3:39" hidden="1" outlineLevel="1" x14ac:dyDescent="0.2">
      <c r="C90" s="1" t="s">
        <v>46</v>
      </c>
      <c r="E90" s="3"/>
      <c r="F90" s="8">
        <v>0</v>
      </c>
      <c r="G90" s="8">
        <v>0</v>
      </c>
      <c r="H90" s="8">
        <v>0</v>
      </c>
      <c r="I90" s="8">
        <v>0</v>
      </c>
      <c r="J90" s="8">
        <v>0</v>
      </c>
      <c r="K90" s="8">
        <v>0</v>
      </c>
      <c r="L90" s="8">
        <v>0</v>
      </c>
      <c r="M90" s="8">
        <v>0</v>
      </c>
      <c r="N90" s="8">
        <v>0</v>
      </c>
      <c r="O90" s="8">
        <v>0</v>
      </c>
      <c r="P90" s="8">
        <v>0</v>
      </c>
      <c r="Q90" s="8">
        <v>0</v>
      </c>
      <c r="R90" s="21">
        <f t="shared" si="66"/>
        <v>0</v>
      </c>
      <c r="S90" s="3"/>
      <c r="T90" s="2">
        <f t="shared" si="67"/>
        <v>0</v>
      </c>
      <c r="U90" s="2">
        <f t="shared" si="68"/>
        <v>0</v>
      </c>
      <c r="V90" s="2">
        <f t="shared" si="69"/>
        <v>0</v>
      </c>
      <c r="W90" s="2">
        <f t="shared" si="70"/>
        <v>0</v>
      </c>
      <c r="X90" s="21">
        <f t="shared" si="71"/>
        <v>0</v>
      </c>
      <c r="Y90" s="3"/>
      <c r="Z90" s="3"/>
      <c r="AA90" s="3"/>
      <c r="AB90" s="3"/>
      <c r="AC90" s="3"/>
      <c r="AD90" s="3"/>
      <c r="AE90" s="3"/>
      <c r="AF90" s="3"/>
      <c r="AG90" s="3"/>
      <c r="AH90" s="3"/>
      <c r="AI90" s="3"/>
      <c r="AJ90" s="3"/>
      <c r="AK90" s="3"/>
      <c r="AL90" s="3"/>
      <c r="AM90" s="3"/>
    </row>
    <row r="91" spans="3:39" hidden="1" outlineLevel="1" x14ac:dyDescent="0.2">
      <c r="C91" s="1" t="s">
        <v>47</v>
      </c>
      <c r="E91" s="3"/>
      <c r="F91" s="8">
        <v>0</v>
      </c>
      <c r="G91" s="8">
        <v>0</v>
      </c>
      <c r="H91" s="8">
        <v>0</v>
      </c>
      <c r="I91" s="8">
        <v>0</v>
      </c>
      <c r="J91" s="8">
        <v>0</v>
      </c>
      <c r="K91" s="8">
        <v>0</v>
      </c>
      <c r="L91" s="8">
        <v>0</v>
      </c>
      <c r="M91" s="8">
        <v>0</v>
      </c>
      <c r="N91" s="8">
        <v>0</v>
      </c>
      <c r="O91" s="8">
        <v>0</v>
      </c>
      <c r="P91" s="8">
        <v>0</v>
      </c>
      <c r="Q91" s="8">
        <v>0</v>
      </c>
      <c r="R91" s="21">
        <f t="shared" ref="R91:R104" si="72">SUM(F91:Q91)</f>
        <v>0</v>
      </c>
      <c r="S91" s="3"/>
      <c r="T91" s="2">
        <f t="shared" si="67"/>
        <v>0</v>
      </c>
      <c r="U91" s="2">
        <f t="shared" si="68"/>
        <v>0</v>
      </c>
      <c r="V91" s="2">
        <f t="shared" si="69"/>
        <v>0</v>
      </c>
      <c r="W91" s="2">
        <f t="shared" si="70"/>
        <v>0</v>
      </c>
      <c r="X91" s="21">
        <f t="shared" si="71"/>
        <v>0</v>
      </c>
      <c r="Y91" s="3"/>
      <c r="Z91" s="3"/>
      <c r="AA91" s="3"/>
      <c r="AB91" s="3"/>
      <c r="AC91" s="3"/>
      <c r="AD91" s="3"/>
      <c r="AE91" s="3"/>
      <c r="AF91" s="3"/>
      <c r="AG91" s="3"/>
      <c r="AH91" s="3"/>
      <c r="AI91" s="3"/>
      <c r="AJ91" s="3"/>
      <c r="AK91" s="3"/>
      <c r="AL91" s="3"/>
      <c r="AM91" s="3"/>
    </row>
    <row r="92" spans="3:39" hidden="1" outlineLevel="1" x14ac:dyDescent="0.2">
      <c r="C92" s="1" t="s">
        <v>48</v>
      </c>
      <c r="E92" s="3"/>
      <c r="F92" s="8">
        <v>0</v>
      </c>
      <c r="G92" s="8">
        <v>0</v>
      </c>
      <c r="H92" s="8">
        <v>0</v>
      </c>
      <c r="I92" s="8">
        <v>0</v>
      </c>
      <c r="J92" s="8">
        <v>0</v>
      </c>
      <c r="K92" s="8">
        <v>0</v>
      </c>
      <c r="L92" s="8">
        <v>0</v>
      </c>
      <c r="M92" s="8">
        <v>0</v>
      </c>
      <c r="N92" s="8">
        <v>0</v>
      </c>
      <c r="O92" s="8">
        <v>0</v>
      </c>
      <c r="P92" s="8">
        <v>0</v>
      </c>
      <c r="Q92" s="8">
        <v>0</v>
      </c>
      <c r="R92" s="21">
        <f t="shared" si="72"/>
        <v>0</v>
      </c>
      <c r="S92" s="3"/>
      <c r="T92" s="2">
        <f t="shared" si="67"/>
        <v>0</v>
      </c>
      <c r="U92" s="2">
        <f t="shared" si="68"/>
        <v>0</v>
      </c>
      <c r="V92" s="2">
        <f t="shared" si="69"/>
        <v>0</v>
      </c>
      <c r="W92" s="2">
        <f t="shared" si="70"/>
        <v>0</v>
      </c>
      <c r="X92" s="21">
        <f t="shared" si="71"/>
        <v>0</v>
      </c>
      <c r="Y92" s="3"/>
      <c r="Z92" s="3"/>
      <c r="AA92" s="3"/>
      <c r="AB92" s="3"/>
      <c r="AC92" s="3"/>
      <c r="AD92" s="3"/>
      <c r="AE92" s="3"/>
      <c r="AF92" s="3"/>
      <c r="AG92" s="3"/>
      <c r="AH92" s="3"/>
      <c r="AI92" s="3"/>
      <c r="AJ92" s="3"/>
      <c r="AK92" s="3"/>
      <c r="AL92" s="3"/>
      <c r="AM92" s="3"/>
    </row>
    <row r="93" spans="3:39" hidden="1" outlineLevel="1" x14ac:dyDescent="0.2">
      <c r="C93" s="1" t="s">
        <v>49</v>
      </c>
      <c r="E93" s="3"/>
      <c r="F93" s="8">
        <v>0</v>
      </c>
      <c r="G93" s="8">
        <v>0</v>
      </c>
      <c r="H93" s="8">
        <v>0</v>
      </c>
      <c r="I93" s="8">
        <v>0</v>
      </c>
      <c r="J93" s="8">
        <v>0</v>
      </c>
      <c r="K93" s="8">
        <v>0</v>
      </c>
      <c r="L93" s="8">
        <v>0</v>
      </c>
      <c r="M93" s="8">
        <v>0</v>
      </c>
      <c r="N93" s="8">
        <v>0</v>
      </c>
      <c r="O93" s="8">
        <v>0</v>
      </c>
      <c r="P93" s="8">
        <v>0</v>
      </c>
      <c r="Q93" s="8">
        <v>0</v>
      </c>
      <c r="R93" s="21">
        <f t="shared" si="72"/>
        <v>0</v>
      </c>
      <c r="S93" s="3"/>
      <c r="T93" s="2">
        <f t="shared" si="67"/>
        <v>0</v>
      </c>
      <c r="U93" s="2">
        <f t="shared" si="68"/>
        <v>0</v>
      </c>
      <c r="V93" s="2">
        <f t="shared" si="69"/>
        <v>0</v>
      </c>
      <c r="W93" s="2">
        <f t="shared" si="70"/>
        <v>0</v>
      </c>
      <c r="X93" s="21">
        <f t="shared" si="71"/>
        <v>0</v>
      </c>
      <c r="Y93" s="3"/>
      <c r="Z93" s="3"/>
      <c r="AA93" s="3"/>
      <c r="AB93" s="3"/>
      <c r="AC93" s="3"/>
      <c r="AD93" s="3"/>
      <c r="AE93" s="3"/>
      <c r="AF93" s="3"/>
      <c r="AG93" s="3"/>
      <c r="AH93" s="3"/>
      <c r="AI93" s="3"/>
      <c r="AJ93" s="3"/>
      <c r="AK93" s="3"/>
      <c r="AL93" s="3"/>
      <c r="AM93" s="3"/>
    </row>
    <row r="94" spans="3:39" hidden="1" outlineLevel="1" x14ac:dyDescent="0.2">
      <c r="C94" s="1" t="s">
        <v>50</v>
      </c>
      <c r="E94" s="3"/>
      <c r="F94" s="8">
        <v>0</v>
      </c>
      <c r="G94" s="8">
        <v>0</v>
      </c>
      <c r="H94" s="8">
        <v>0</v>
      </c>
      <c r="I94" s="8">
        <v>0</v>
      </c>
      <c r="J94" s="8">
        <v>0</v>
      </c>
      <c r="K94" s="8">
        <v>0</v>
      </c>
      <c r="L94" s="8">
        <v>0</v>
      </c>
      <c r="M94" s="8">
        <v>0</v>
      </c>
      <c r="N94" s="8">
        <v>0</v>
      </c>
      <c r="O94" s="8">
        <v>0</v>
      </c>
      <c r="P94" s="8">
        <v>0</v>
      </c>
      <c r="Q94" s="8">
        <v>0</v>
      </c>
      <c r="R94" s="21">
        <f t="shared" si="72"/>
        <v>0</v>
      </c>
      <c r="S94" s="3"/>
      <c r="T94" s="2">
        <f t="shared" si="67"/>
        <v>0</v>
      </c>
      <c r="U94" s="2">
        <f t="shared" si="68"/>
        <v>0</v>
      </c>
      <c r="V94" s="2">
        <f t="shared" si="69"/>
        <v>0</v>
      </c>
      <c r="W94" s="2">
        <f t="shared" si="70"/>
        <v>0</v>
      </c>
      <c r="X94" s="21">
        <f t="shared" si="71"/>
        <v>0</v>
      </c>
      <c r="Y94" s="3"/>
      <c r="Z94" s="3"/>
      <c r="AA94" s="3"/>
      <c r="AB94" s="3"/>
      <c r="AC94" s="3"/>
      <c r="AD94" s="3"/>
      <c r="AE94" s="3"/>
      <c r="AF94" s="3"/>
      <c r="AG94" s="3"/>
      <c r="AH94" s="3"/>
      <c r="AI94" s="3"/>
      <c r="AJ94" s="3"/>
      <c r="AK94" s="3"/>
      <c r="AL94" s="3"/>
      <c r="AM94" s="3"/>
    </row>
    <row r="95" spans="3:39" hidden="1" outlineLevel="1" x14ac:dyDescent="0.2">
      <c r="C95" s="1" t="s">
        <v>51</v>
      </c>
      <c r="E95" s="3"/>
      <c r="F95" s="8">
        <v>0</v>
      </c>
      <c r="G95" s="8">
        <v>0</v>
      </c>
      <c r="H95" s="8">
        <v>0</v>
      </c>
      <c r="I95" s="8">
        <v>0</v>
      </c>
      <c r="J95" s="8">
        <v>0</v>
      </c>
      <c r="K95" s="8">
        <v>0</v>
      </c>
      <c r="L95" s="8">
        <v>0</v>
      </c>
      <c r="M95" s="8">
        <v>0</v>
      </c>
      <c r="N95" s="8">
        <v>0</v>
      </c>
      <c r="O95" s="8">
        <v>0</v>
      </c>
      <c r="P95" s="8">
        <v>0</v>
      </c>
      <c r="Q95" s="8">
        <v>0</v>
      </c>
      <c r="R95" s="21">
        <f t="shared" si="72"/>
        <v>0</v>
      </c>
      <c r="S95" s="3"/>
      <c r="T95" s="2">
        <f t="shared" si="67"/>
        <v>0</v>
      </c>
      <c r="U95" s="2">
        <f t="shared" si="68"/>
        <v>0</v>
      </c>
      <c r="V95" s="2">
        <f t="shared" si="69"/>
        <v>0</v>
      </c>
      <c r="W95" s="2">
        <f t="shared" si="70"/>
        <v>0</v>
      </c>
      <c r="X95" s="21">
        <f t="shared" si="71"/>
        <v>0</v>
      </c>
      <c r="Y95" s="3"/>
      <c r="Z95" s="3"/>
      <c r="AA95" s="3"/>
      <c r="AB95" s="3"/>
      <c r="AC95" s="3"/>
      <c r="AD95" s="3"/>
      <c r="AE95" s="3"/>
      <c r="AF95" s="3"/>
      <c r="AG95" s="3"/>
      <c r="AH95" s="3"/>
      <c r="AI95" s="3"/>
      <c r="AJ95" s="3"/>
      <c r="AK95" s="3"/>
      <c r="AL95" s="3"/>
      <c r="AM95" s="3"/>
    </row>
    <row r="96" spans="3:39" hidden="1" outlineLevel="1" x14ac:dyDescent="0.2">
      <c r="C96" s="1" t="s">
        <v>52</v>
      </c>
      <c r="E96" s="3"/>
      <c r="F96" s="8">
        <v>0</v>
      </c>
      <c r="G96" s="8">
        <v>0</v>
      </c>
      <c r="H96" s="8">
        <v>0</v>
      </c>
      <c r="I96" s="8">
        <v>0</v>
      </c>
      <c r="J96" s="8">
        <v>0</v>
      </c>
      <c r="K96" s="8">
        <v>0</v>
      </c>
      <c r="L96" s="8">
        <v>0</v>
      </c>
      <c r="M96" s="8">
        <v>0</v>
      </c>
      <c r="N96" s="8">
        <v>0</v>
      </c>
      <c r="O96" s="8">
        <v>0</v>
      </c>
      <c r="P96" s="8">
        <v>0</v>
      </c>
      <c r="Q96" s="8">
        <v>0</v>
      </c>
      <c r="R96" s="21">
        <f t="shared" si="72"/>
        <v>0</v>
      </c>
      <c r="S96" s="3"/>
      <c r="T96" s="2">
        <f t="shared" si="67"/>
        <v>0</v>
      </c>
      <c r="U96" s="2">
        <f t="shared" si="68"/>
        <v>0</v>
      </c>
      <c r="V96" s="2">
        <f t="shared" si="69"/>
        <v>0</v>
      </c>
      <c r="W96" s="2">
        <f t="shared" si="70"/>
        <v>0</v>
      </c>
      <c r="X96" s="21">
        <f t="shared" si="71"/>
        <v>0</v>
      </c>
      <c r="Y96" s="3"/>
      <c r="Z96" s="3"/>
      <c r="AA96" s="3"/>
      <c r="AB96" s="3"/>
      <c r="AC96" s="3"/>
      <c r="AD96" s="3"/>
      <c r="AE96" s="3"/>
      <c r="AF96" s="3"/>
      <c r="AG96" s="3"/>
      <c r="AH96" s="3"/>
      <c r="AI96" s="3"/>
      <c r="AJ96" s="3"/>
      <c r="AK96" s="3"/>
      <c r="AL96" s="3"/>
      <c r="AM96" s="3"/>
    </row>
    <row r="97" spans="3:39" hidden="1" outlineLevel="1" x14ac:dyDescent="0.2">
      <c r="C97" s="1" t="s">
        <v>53</v>
      </c>
      <c r="E97" s="3"/>
      <c r="F97" s="8">
        <v>0</v>
      </c>
      <c r="G97" s="8">
        <v>0</v>
      </c>
      <c r="H97" s="8">
        <v>0</v>
      </c>
      <c r="I97" s="8">
        <v>0</v>
      </c>
      <c r="J97" s="8">
        <v>0</v>
      </c>
      <c r="K97" s="8">
        <v>0</v>
      </c>
      <c r="L97" s="8">
        <v>0</v>
      </c>
      <c r="M97" s="8">
        <v>0</v>
      </c>
      <c r="N97" s="8">
        <v>0</v>
      </c>
      <c r="O97" s="8">
        <v>0</v>
      </c>
      <c r="P97" s="8">
        <v>0</v>
      </c>
      <c r="Q97" s="8">
        <v>0</v>
      </c>
      <c r="R97" s="21">
        <f t="shared" si="72"/>
        <v>0</v>
      </c>
      <c r="S97" s="3"/>
      <c r="T97" s="2">
        <f t="shared" si="67"/>
        <v>0</v>
      </c>
      <c r="U97" s="2">
        <f t="shared" si="68"/>
        <v>0</v>
      </c>
      <c r="V97" s="2">
        <f t="shared" si="69"/>
        <v>0</v>
      </c>
      <c r="W97" s="2">
        <f t="shared" si="70"/>
        <v>0</v>
      </c>
      <c r="X97" s="21">
        <f t="shared" si="71"/>
        <v>0</v>
      </c>
      <c r="Y97" s="3"/>
      <c r="Z97" s="3"/>
      <c r="AA97" s="3"/>
      <c r="AB97" s="3"/>
      <c r="AC97" s="3"/>
      <c r="AD97" s="3"/>
      <c r="AE97" s="3"/>
      <c r="AF97" s="3"/>
      <c r="AG97" s="3"/>
      <c r="AH97" s="3"/>
      <c r="AI97" s="3"/>
      <c r="AJ97" s="3"/>
      <c r="AK97" s="3"/>
      <c r="AL97" s="3"/>
      <c r="AM97" s="3"/>
    </row>
    <row r="98" spans="3:39" hidden="1" outlineLevel="1" x14ac:dyDescent="0.2">
      <c r="C98" s="1" t="s">
        <v>54</v>
      </c>
      <c r="E98" s="3"/>
      <c r="F98" s="8">
        <v>0</v>
      </c>
      <c r="G98" s="8">
        <v>0</v>
      </c>
      <c r="H98" s="8">
        <v>0</v>
      </c>
      <c r="I98" s="8">
        <v>0</v>
      </c>
      <c r="J98" s="8">
        <v>0</v>
      </c>
      <c r="K98" s="8">
        <v>0</v>
      </c>
      <c r="L98" s="8">
        <v>0</v>
      </c>
      <c r="M98" s="8">
        <v>0</v>
      </c>
      <c r="N98" s="8">
        <v>0</v>
      </c>
      <c r="O98" s="8">
        <v>0</v>
      </c>
      <c r="P98" s="8">
        <v>0</v>
      </c>
      <c r="Q98" s="8">
        <v>0</v>
      </c>
      <c r="R98" s="21">
        <f t="shared" si="72"/>
        <v>0</v>
      </c>
      <c r="S98" s="3"/>
      <c r="T98" s="2">
        <f t="shared" si="67"/>
        <v>0</v>
      </c>
      <c r="U98" s="2">
        <f t="shared" si="68"/>
        <v>0</v>
      </c>
      <c r="V98" s="2">
        <f t="shared" si="69"/>
        <v>0</v>
      </c>
      <c r="W98" s="2">
        <f t="shared" si="70"/>
        <v>0</v>
      </c>
      <c r="X98" s="21">
        <f t="shared" si="71"/>
        <v>0</v>
      </c>
      <c r="Y98" s="3"/>
      <c r="Z98" s="3"/>
      <c r="AA98" s="3"/>
      <c r="AB98" s="3"/>
      <c r="AC98" s="3"/>
      <c r="AD98" s="3"/>
      <c r="AE98" s="3"/>
      <c r="AF98" s="3"/>
      <c r="AG98" s="3"/>
      <c r="AH98" s="3"/>
      <c r="AI98" s="3"/>
      <c r="AJ98" s="3"/>
      <c r="AK98" s="3"/>
      <c r="AL98" s="3"/>
      <c r="AM98" s="3"/>
    </row>
    <row r="99" spans="3:39" hidden="1" outlineLevel="1" x14ac:dyDescent="0.2">
      <c r="C99" s="1" t="s">
        <v>55</v>
      </c>
      <c r="E99" s="3"/>
      <c r="F99" s="8">
        <v>0</v>
      </c>
      <c r="G99" s="8">
        <v>0</v>
      </c>
      <c r="H99" s="8">
        <v>0</v>
      </c>
      <c r="I99" s="8">
        <v>0</v>
      </c>
      <c r="J99" s="8">
        <v>0</v>
      </c>
      <c r="K99" s="8">
        <v>0</v>
      </c>
      <c r="L99" s="8">
        <v>0</v>
      </c>
      <c r="M99" s="8">
        <v>0</v>
      </c>
      <c r="N99" s="8">
        <v>0</v>
      </c>
      <c r="O99" s="8">
        <v>0</v>
      </c>
      <c r="P99" s="8">
        <v>0</v>
      </c>
      <c r="Q99" s="8">
        <v>0</v>
      </c>
      <c r="R99" s="21">
        <f t="shared" si="72"/>
        <v>0</v>
      </c>
      <c r="S99" s="3"/>
      <c r="T99" s="2">
        <f t="shared" si="67"/>
        <v>0</v>
      </c>
      <c r="U99" s="2">
        <f t="shared" si="68"/>
        <v>0</v>
      </c>
      <c r="V99" s="2">
        <f t="shared" si="69"/>
        <v>0</v>
      </c>
      <c r="W99" s="2">
        <f t="shared" si="70"/>
        <v>0</v>
      </c>
      <c r="X99" s="21">
        <f t="shared" si="71"/>
        <v>0</v>
      </c>
      <c r="Y99" s="3"/>
      <c r="Z99" s="3"/>
      <c r="AA99" s="3"/>
      <c r="AB99" s="3"/>
      <c r="AC99" s="3"/>
      <c r="AD99" s="3"/>
      <c r="AE99" s="3"/>
      <c r="AF99" s="3"/>
      <c r="AG99" s="3"/>
      <c r="AH99" s="3"/>
      <c r="AI99" s="3"/>
      <c r="AJ99" s="3"/>
      <c r="AK99" s="3"/>
      <c r="AL99" s="3"/>
      <c r="AM99" s="3"/>
    </row>
    <row r="100" spans="3:39" hidden="1" outlineLevel="1" x14ac:dyDescent="0.2">
      <c r="C100" s="1" t="s">
        <v>56</v>
      </c>
      <c r="E100" s="3"/>
      <c r="F100" s="8">
        <v>0</v>
      </c>
      <c r="G100" s="8">
        <v>0</v>
      </c>
      <c r="H100" s="8">
        <v>0</v>
      </c>
      <c r="I100" s="8">
        <v>0</v>
      </c>
      <c r="J100" s="8">
        <v>0</v>
      </c>
      <c r="K100" s="8">
        <v>0</v>
      </c>
      <c r="L100" s="8">
        <v>0</v>
      </c>
      <c r="M100" s="8">
        <v>0</v>
      </c>
      <c r="N100" s="8">
        <v>0</v>
      </c>
      <c r="O100" s="8">
        <v>0</v>
      </c>
      <c r="P100" s="8">
        <v>0</v>
      </c>
      <c r="Q100" s="8">
        <v>0</v>
      </c>
      <c r="R100" s="21">
        <f t="shared" si="72"/>
        <v>0</v>
      </c>
      <c r="S100" s="3"/>
      <c r="T100" s="2">
        <f t="shared" si="67"/>
        <v>0</v>
      </c>
      <c r="U100" s="2">
        <f t="shared" si="68"/>
        <v>0</v>
      </c>
      <c r="V100" s="2">
        <f t="shared" si="69"/>
        <v>0</v>
      </c>
      <c r="W100" s="2">
        <f t="shared" si="70"/>
        <v>0</v>
      </c>
      <c r="X100" s="21">
        <f t="shared" si="71"/>
        <v>0</v>
      </c>
      <c r="Y100" s="3"/>
      <c r="Z100" s="3"/>
      <c r="AA100" s="3"/>
      <c r="AB100" s="3"/>
      <c r="AC100" s="3"/>
      <c r="AD100" s="3"/>
      <c r="AE100" s="3"/>
      <c r="AF100" s="3"/>
      <c r="AG100" s="3"/>
      <c r="AH100" s="3"/>
      <c r="AI100" s="3"/>
      <c r="AJ100" s="3"/>
      <c r="AK100" s="3"/>
      <c r="AL100" s="3"/>
      <c r="AM100" s="3"/>
    </row>
    <row r="101" spans="3:39" hidden="1" outlineLevel="1" x14ac:dyDescent="0.2">
      <c r="C101" s="1" t="s">
        <v>57</v>
      </c>
      <c r="E101" s="3"/>
      <c r="F101" s="8">
        <v>0</v>
      </c>
      <c r="G101" s="8">
        <v>0</v>
      </c>
      <c r="H101" s="8">
        <v>0</v>
      </c>
      <c r="I101" s="8">
        <v>0</v>
      </c>
      <c r="J101" s="8">
        <v>0</v>
      </c>
      <c r="K101" s="8">
        <v>0</v>
      </c>
      <c r="L101" s="8">
        <v>0</v>
      </c>
      <c r="M101" s="8">
        <v>0</v>
      </c>
      <c r="N101" s="8">
        <v>0</v>
      </c>
      <c r="O101" s="8">
        <v>0</v>
      </c>
      <c r="P101" s="8">
        <v>0</v>
      </c>
      <c r="Q101" s="8">
        <v>0</v>
      </c>
      <c r="R101" s="21">
        <f t="shared" si="72"/>
        <v>0</v>
      </c>
      <c r="S101" s="3"/>
      <c r="T101" s="2">
        <f t="shared" si="67"/>
        <v>0</v>
      </c>
      <c r="U101" s="2">
        <f t="shared" si="68"/>
        <v>0</v>
      </c>
      <c r="V101" s="2">
        <f t="shared" si="69"/>
        <v>0</v>
      </c>
      <c r="W101" s="2">
        <f t="shared" si="70"/>
        <v>0</v>
      </c>
      <c r="X101" s="21">
        <f t="shared" si="71"/>
        <v>0</v>
      </c>
      <c r="Y101" s="3"/>
      <c r="Z101" s="3"/>
      <c r="AA101" s="3"/>
      <c r="AB101" s="3"/>
      <c r="AC101" s="3"/>
      <c r="AD101" s="3"/>
      <c r="AE101" s="3"/>
      <c r="AF101" s="3"/>
      <c r="AG101" s="3"/>
      <c r="AH101" s="3"/>
      <c r="AI101" s="3"/>
      <c r="AJ101" s="3"/>
      <c r="AK101" s="3"/>
      <c r="AL101" s="3"/>
      <c r="AM101" s="3"/>
    </row>
    <row r="102" spans="3:39" hidden="1" outlineLevel="1" x14ac:dyDescent="0.2">
      <c r="C102" s="1" t="s">
        <v>58</v>
      </c>
      <c r="E102" s="3"/>
      <c r="F102" s="8">
        <v>0</v>
      </c>
      <c r="G102" s="8">
        <v>0</v>
      </c>
      <c r="H102" s="8">
        <v>0</v>
      </c>
      <c r="I102" s="8">
        <v>0</v>
      </c>
      <c r="J102" s="8">
        <v>0</v>
      </c>
      <c r="K102" s="8">
        <v>0</v>
      </c>
      <c r="L102" s="8">
        <v>0</v>
      </c>
      <c r="M102" s="8">
        <v>0</v>
      </c>
      <c r="N102" s="8">
        <v>0</v>
      </c>
      <c r="O102" s="8">
        <v>0</v>
      </c>
      <c r="P102" s="8">
        <v>0</v>
      </c>
      <c r="Q102" s="8">
        <v>0</v>
      </c>
      <c r="R102" s="21">
        <f t="shared" si="72"/>
        <v>0</v>
      </c>
      <c r="S102" s="3"/>
      <c r="T102" s="2">
        <f t="shared" si="67"/>
        <v>0</v>
      </c>
      <c r="U102" s="2">
        <f t="shared" si="68"/>
        <v>0</v>
      </c>
      <c r="V102" s="2">
        <f t="shared" si="69"/>
        <v>0</v>
      </c>
      <c r="W102" s="2">
        <f t="shared" si="70"/>
        <v>0</v>
      </c>
      <c r="X102" s="21">
        <f t="shared" si="71"/>
        <v>0</v>
      </c>
      <c r="Y102" s="3"/>
      <c r="Z102" s="3"/>
      <c r="AA102" s="3"/>
      <c r="AB102" s="3"/>
      <c r="AC102" s="3"/>
      <c r="AD102" s="3"/>
      <c r="AE102" s="3"/>
      <c r="AF102" s="3"/>
      <c r="AG102" s="3"/>
      <c r="AH102" s="3"/>
      <c r="AI102" s="3"/>
      <c r="AJ102" s="3"/>
      <c r="AK102" s="3"/>
      <c r="AL102" s="3"/>
      <c r="AM102" s="3"/>
    </row>
    <row r="103" spans="3:39" hidden="1" outlineLevel="1" x14ac:dyDescent="0.2">
      <c r="C103" s="1" t="s">
        <v>59</v>
      </c>
      <c r="E103" s="3"/>
      <c r="F103" s="8">
        <v>0</v>
      </c>
      <c r="G103" s="8">
        <v>0</v>
      </c>
      <c r="H103" s="8">
        <v>0</v>
      </c>
      <c r="I103" s="8">
        <v>0</v>
      </c>
      <c r="J103" s="8">
        <v>0</v>
      </c>
      <c r="K103" s="8">
        <v>0</v>
      </c>
      <c r="L103" s="8">
        <v>0</v>
      </c>
      <c r="M103" s="8">
        <v>0</v>
      </c>
      <c r="N103" s="8">
        <v>0</v>
      </c>
      <c r="O103" s="8">
        <v>0</v>
      </c>
      <c r="P103" s="8">
        <v>0</v>
      </c>
      <c r="Q103" s="8">
        <v>0</v>
      </c>
      <c r="R103" s="21">
        <f t="shared" si="72"/>
        <v>0</v>
      </c>
      <c r="S103" s="3"/>
      <c r="T103" s="2">
        <f t="shared" si="67"/>
        <v>0</v>
      </c>
      <c r="U103" s="2">
        <f t="shared" si="68"/>
        <v>0</v>
      </c>
      <c r="V103" s="2">
        <f t="shared" si="69"/>
        <v>0</v>
      </c>
      <c r="W103" s="2">
        <f t="shared" si="70"/>
        <v>0</v>
      </c>
      <c r="X103" s="21">
        <f t="shared" si="71"/>
        <v>0</v>
      </c>
      <c r="Y103" s="3"/>
      <c r="Z103" s="3"/>
      <c r="AA103" s="3"/>
      <c r="AB103" s="3"/>
      <c r="AC103" s="3"/>
      <c r="AD103" s="3"/>
      <c r="AE103" s="3"/>
      <c r="AF103" s="3"/>
      <c r="AG103" s="3"/>
      <c r="AH103" s="3"/>
      <c r="AI103" s="3"/>
      <c r="AJ103" s="3"/>
      <c r="AK103" s="3"/>
      <c r="AL103" s="3"/>
      <c r="AM103" s="3"/>
    </row>
    <row r="104" spans="3:39" hidden="1" outlineLevel="1" x14ac:dyDescent="0.2">
      <c r="C104" s="1" t="s">
        <v>60</v>
      </c>
      <c r="E104" s="3"/>
      <c r="F104" s="8">
        <v>0</v>
      </c>
      <c r="G104" s="8">
        <v>0</v>
      </c>
      <c r="H104" s="8">
        <v>0</v>
      </c>
      <c r="I104" s="8">
        <v>0</v>
      </c>
      <c r="J104" s="8">
        <v>0</v>
      </c>
      <c r="K104" s="8">
        <v>0</v>
      </c>
      <c r="L104" s="8">
        <v>0</v>
      </c>
      <c r="M104" s="8">
        <v>0</v>
      </c>
      <c r="N104" s="8">
        <v>0</v>
      </c>
      <c r="O104" s="8">
        <v>0</v>
      </c>
      <c r="P104" s="8">
        <v>0</v>
      </c>
      <c r="Q104" s="8">
        <v>0</v>
      </c>
      <c r="R104" s="21">
        <f t="shared" si="72"/>
        <v>0</v>
      </c>
      <c r="S104" s="3"/>
      <c r="T104" s="2">
        <f t="shared" si="67"/>
        <v>0</v>
      </c>
      <c r="U104" s="2">
        <f t="shared" si="68"/>
        <v>0</v>
      </c>
      <c r="V104" s="2">
        <f t="shared" si="69"/>
        <v>0</v>
      </c>
      <c r="W104" s="2">
        <f t="shared" si="70"/>
        <v>0</v>
      </c>
      <c r="X104" s="21">
        <f t="shared" si="71"/>
        <v>0</v>
      </c>
      <c r="Y104" s="3"/>
      <c r="Z104" s="3"/>
      <c r="AA104" s="3"/>
      <c r="AB104" s="3"/>
      <c r="AC104" s="3"/>
      <c r="AD104" s="3"/>
      <c r="AE104" s="3"/>
      <c r="AF104" s="3"/>
      <c r="AG104" s="3"/>
      <c r="AH104" s="3"/>
      <c r="AI104" s="3"/>
      <c r="AJ104" s="3"/>
      <c r="AK104" s="3"/>
      <c r="AL104" s="3"/>
      <c r="AM104" s="3"/>
    </row>
    <row r="105" spans="3:39" hidden="1" outlineLevel="1" x14ac:dyDescent="0.2">
      <c r="C105" s="1" t="s">
        <v>61</v>
      </c>
      <c r="E105" s="3"/>
      <c r="F105" s="8">
        <v>0</v>
      </c>
      <c r="G105" s="8">
        <v>0</v>
      </c>
      <c r="H105" s="8">
        <v>0</v>
      </c>
      <c r="I105" s="8">
        <v>0</v>
      </c>
      <c r="J105" s="8">
        <v>0</v>
      </c>
      <c r="K105" s="8">
        <v>0</v>
      </c>
      <c r="L105" s="8">
        <v>0</v>
      </c>
      <c r="M105" s="8">
        <v>0</v>
      </c>
      <c r="N105" s="8">
        <v>0</v>
      </c>
      <c r="O105" s="8">
        <v>0</v>
      </c>
      <c r="P105" s="8">
        <v>0</v>
      </c>
      <c r="Q105" s="8">
        <v>0</v>
      </c>
      <c r="R105" s="21">
        <f t="shared" si="66"/>
        <v>0</v>
      </c>
      <c r="S105" s="3"/>
      <c r="T105" s="2">
        <f t="shared" si="67"/>
        <v>0</v>
      </c>
      <c r="U105" s="2">
        <f t="shared" si="68"/>
        <v>0</v>
      </c>
      <c r="V105" s="2">
        <f t="shared" si="69"/>
        <v>0</v>
      </c>
      <c r="W105" s="2">
        <f t="shared" si="70"/>
        <v>0</v>
      </c>
      <c r="X105" s="21">
        <f t="shared" si="71"/>
        <v>0</v>
      </c>
      <c r="Y105" s="3"/>
      <c r="Z105" s="3"/>
      <c r="AA105" s="3"/>
      <c r="AB105" s="3"/>
      <c r="AC105" s="3"/>
      <c r="AD105" s="3"/>
      <c r="AE105" s="3"/>
      <c r="AF105" s="3"/>
      <c r="AG105" s="3"/>
      <c r="AH105" s="3"/>
      <c r="AI105" s="3"/>
      <c r="AJ105" s="3"/>
      <c r="AK105" s="3"/>
      <c r="AL105" s="3"/>
      <c r="AM105" s="3"/>
    </row>
    <row r="106" spans="3:39" hidden="1" outlineLevel="1" x14ac:dyDescent="0.2">
      <c r="C106" s="1" t="s">
        <v>62</v>
      </c>
      <c r="E106" s="3"/>
      <c r="F106" s="7">
        <v>0</v>
      </c>
      <c r="G106" s="7">
        <v>0</v>
      </c>
      <c r="H106" s="7">
        <v>0</v>
      </c>
      <c r="I106" s="7">
        <v>0</v>
      </c>
      <c r="J106" s="7">
        <v>0</v>
      </c>
      <c r="K106" s="7">
        <v>0</v>
      </c>
      <c r="L106" s="7">
        <v>0</v>
      </c>
      <c r="M106" s="7">
        <v>0</v>
      </c>
      <c r="N106" s="7">
        <v>0</v>
      </c>
      <c r="O106" s="7">
        <v>0</v>
      </c>
      <c r="P106" s="7">
        <v>0</v>
      </c>
      <c r="Q106" s="7">
        <v>0</v>
      </c>
      <c r="R106" s="22">
        <f t="shared" si="66"/>
        <v>0</v>
      </c>
      <c r="S106" s="3"/>
      <c r="T106" s="7">
        <f t="shared" si="67"/>
        <v>0</v>
      </c>
      <c r="U106" s="7">
        <f t="shared" si="68"/>
        <v>0</v>
      </c>
      <c r="V106" s="7">
        <f t="shared" si="69"/>
        <v>0</v>
      </c>
      <c r="W106" s="7">
        <f t="shared" si="70"/>
        <v>0</v>
      </c>
      <c r="X106" s="22">
        <f t="shared" si="71"/>
        <v>0</v>
      </c>
      <c r="Y106" s="3"/>
      <c r="Z106" s="3"/>
      <c r="AA106" s="3"/>
      <c r="AB106" s="3"/>
      <c r="AC106" s="3"/>
      <c r="AD106" s="3"/>
      <c r="AE106" s="3"/>
      <c r="AF106" s="3"/>
      <c r="AG106" s="3"/>
      <c r="AH106" s="3"/>
      <c r="AI106" s="3"/>
      <c r="AJ106" s="3"/>
      <c r="AK106" s="3"/>
      <c r="AL106" s="3"/>
      <c r="AM106" s="3"/>
    </row>
    <row r="107" spans="3:39" hidden="1" outlineLevel="1" x14ac:dyDescent="0.2">
      <c r="C107" s="1" t="s">
        <v>63</v>
      </c>
      <c r="E107" s="3"/>
      <c r="F107" s="2">
        <f t="shared" ref="F107:R107" si="73">SUM(F87:F106)</f>
        <v>0</v>
      </c>
      <c r="G107" s="2">
        <f t="shared" si="73"/>
        <v>0</v>
      </c>
      <c r="H107" s="2">
        <f t="shared" si="73"/>
        <v>0</v>
      </c>
      <c r="I107" s="2">
        <f t="shared" si="73"/>
        <v>0</v>
      </c>
      <c r="J107" s="2">
        <f t="shared" si="73"/>
        <v>0</v>
      </c>
      <c r="K107" s="2">
        <f t="shared" si="73"/>
        <v>0</v>
      </c>
      <c r="L107" s="2">
        <f t="shared" si="73"/>
        <v>0</v>
      </c>
      <c r="M107" s="2">
        <f t="shared" si="73"/>
        <v>0</v>
      </c>
      <c r="N107" s="2">
        <f t="shared" si="73"/>
        <v>0</v>
      </c>
      <c r="O107" s="2">
        <f t="shared" si="73"/>
        <v>0</v>
      </c>
      <c r="P107" s="2">
        <f t="shared" si="73"/>
        <v>0</v>
      </c>
      <c r="Q107" s="2">
        <f t="shared" si="73"/>
        <v>0</v>
      </c>
      <c r="R107" s="21">
        <f t="shared" si="73"/>
        <v>0</v>
      </c>
      <c r="S107" s="3"/>
      <c r="T107" s="2">
        <f>SUM(T87:T106)</f>
        <v>0</v>
      </c>
      <c r="U107" s="2">
        <f>SUM(U87:U106)</f>
        <v>0</v>
      </c>
      <c r="V107" s="2">
        <f>SUM(V87:V106)</f>
        <v>0</v>
      </c>
      <c r="W107" s="2">
        <f>SUM(W87:W106)</f>
        <v>0</v>
      </c>
      <c r="X107" s="21">
        <f>SUM(X87:X106)</f>
        <v>0</v>
      </c>
      <c r="Y107" s="3"/>
      <c r="Z107" s="3"/>
      <c r="AA107" s="3"/>
      <c r="AB107" s="3"/>
      <c r="AC107" s="3"/>
      <c r="AD107" s="3"/>
      <c r="AE107" s="3"/>
      <c r="AF107" s="3"/>
      <c r="AG107" s="3"/>
      <c r="AH107" s="3"/>
      <c r="AI107" s="3"/>
      <c r="AJ107" s="3"/>
      <c r="AK107" s="3"/>
      <c r="AL107" s="3"/>
      <c r="AM107" s="3"/>
    </row>
    <row r="108" spans="3:39" hidden="1" outlineLevel="1" x14ac:dyDescent="0.2">
      <c r="E108" s="3"/>
      <c r="R108" s="16"/>
      <c r="S108" s="3"/>
      <c r="X108" s="16"/>
      <c r="Y108" s="3"/>
      <c r="Z108" s="3"/>
      <c r="AA108" s="3"/>
      <c r="AB108" s="3"/>
      <c r="AC108" s="3"/>
      <c r="AD108" s="3"/>
      <c r="AE108" s="3"/>
      <c r="AF108" s="3"/>
      <c r="AG108" s="3"/>
      <c r="AH108" s="3"/>
      <c r="AI108" s="3"/>
      <c r="AJ108" s="3"/>
      <c r="AK108" s="3"/>
      <c r="AL108" s="3"/>
      <c r="AM108" s="3"/>
    </row>
    <row r="109" spans="3:39" collapsed="1" x14ac:dyDescent="0.2">
      <c r="C109" s="1" t="s">
        <v>0</v>
      </c>
      <c r="E109" s="3"/>
      <c r="F109" s="2" t="e">
        <f t="shared" ref="F109:R109" si="74">SUM(F75,F85,F107)</f>
        <v>#REF!</v>
      </c>
      <c r="G109" s="2" t="e">
        <f t="shared" si="74"/>
        <v>#REF!</v>
      </c>
      <c r="H109" s="2" t="e">
        <f t="shared" si="74"/>
        <v>#REF!</v>
      </c>
      <c r="I109" s="2" t="e">
        <f t="shared" si="74"/>
        <v>#REF!</v>
      </c>
      <c r="J109" s="2" t="e">
        <f t="shared" si="74"/>
        <v>#REF!</v>
      </c>
      <c r="K109" s="2" t="e">
        <f t="shared" si="74"/>
        <v>#REF!</v>
      </c>
      <c r="L109" s="2" t="e">
        <f t="shared" si="74"/>
        <v>#REF!</v>
      </c>
      <c r="M109" s="2" t="e">
        <f t="shared" si="74"/>
        <v>#REF!</v>
      </c>
      <c r="N109" s="2" t="e">
        <f t="shared" si="74"/>
        <v>#REF!</v>
      </c>
      <c r="O109" s="2" t="e">
        <f t="shared" si="74"/>
        <v>#REF!</v>
      </c>
      <c r="P109" s="2" t="e">
        <f t="shared" si="74"/>
        <v>#REF!</v>
      </c>
      <c r="Q109" s="2" t="e">
        <f t="shared" si="74"/>
        <v>#REF!</v>
      </c>
      <c r="R109" s="21" t="e">
        <f t="shared" si="74"/>
        <v>#REF!</v>
      </c>
      <c r="S109" s="3"/>
      <c r="T109" s="2" t="e">
        <f>SUM(T75,T85,T107)</f>
        <v>#REF!</v>
      </c>
      <c r="U109" s="2" t="e">
        <f>SUM(U75,U85,U107)</f>
        <v>#REF!</v>
      </c>
      <c r="V109" s="2" t="e">
        <f>SUM(V75,V85,V107)</f>
        <v>#REF!</v>
      </c>
      <c r="W109" s="2" t="e">
        <f>SUM(W75,W85,W107)</f>
        <v>#REF!</v>
      </c>
      <c r="X109" s="21" t="e">
        <f>SUM(X75,X85,X107)</f>
        <v>#REF!</v>
      </c>
      <c r="Y109" s="3"/>
      <c r="Z109" s="3"/>
      <c r="AA109" s="3"/>
      <c r="AB109" s="3"/>
      <c r="AC109" s="3"/>
      <c r="AD109" s="3"/>
      <c r="AE109" s="3"/>
      <c r="AF109" s="3"/>
      <c r="AG109" s="3"/>
      <c r="AH109" s="3"/>
      <c r="AI109" s="3"/>
      <c r="AJ109" s="3"/>
      <c r="AK109" s="3"/>
      <c r="AL109" s="3"/>
      <c r="AM109" s="3"/>
    </row>
    <row r="110" spans="3:39" x14ac:dyDescent="0.2">
      <c r="E110" s="3"/>
      <c r="F110" s="2"/>
      <c r="R110" s="16"/>
      <c r="S110" s="3"/>
      <c r="X110" s="16"/>
      <c r="Y110" s="3"/>
      <c r="Z110" s="3"/>
      <c r="AA110" s="3"/>
      <c r="AB110" s="3"/>
      <c r="AC110" s="3"/>
      <c r="AD110" s="3"/>
      <c r="AE110" s="3"/>
      <c r="AF110" s="3"/>
      <c r="AG110" s="3"/>
      <c r="AH110" s="3"/>
      <c r="AI110" s="3"/>
      <c r="AJ110" s="3"/>
      <c r="AK110" s="3"/>
      <c r="AL110" s="3"/>
      <c r="AM110" s="3"/>
    </row>
    <row r="111" spans="3:39" hidden="1" outlineLevel="1" x14ac:dyDescent="0.2">
      <c r="C111" s="1" t="s">
        <v>26</v>
      </c>
      <c r="E111" s="3"/>
      <c r="F111" s="2" t="e">
        <f>#REF!</f>
        <v>#REF!</v>
      </c>
      <c r="G111" s="2" t="e">
        <f>#REF!</f>
        <v>#REF!</v>
      </c>
      <c r="H111" s="2" t="e">
        <f>#REF!</f>
        <v>#REF!</v>
      </c>
      <c r="I111" s="2" t="e">
        <f>#REF!</f>
        <v>#REF!</v>
      </c>
      <c r="J111" s="2" t="e">
        <f>#REF!</f>
        <v>#REF!</v>
      </c>
      <c r="K111" s="2" t="e">
        <f>#REF!</f>
        <v>#REF!</v>
      </c>
      <c r="L111" s="2" t="e">
        <f>#REF!</f>
        <v>#REF!</v>
      </c>
      <c r="M111" s="2" t="e">
        <f>#REF!</f>
        <v>#REF!</v>
      </c>
      <c r="N111" s="2" t="e">
        <f>#REF!</f>
        <v>#REF!</v>
      </c>
      <c r="O111" s="2" t="e">
        <f>#REF!</f>
        <v>#REF!</v>
      </c>
      <c r="P111" s="2" t="e">
        <f>#REF!</f>
        <v>#REF!</v>
      </c>
      <c r="Q111" s="2" t="e">
        <f>#REF!</f>
        <v>#REF!</v>
      </c>
      <c r="R111" s="21" t="e">
        <f t="shared" ref="R111:R118" si="75">SUM(F111:Q111)</f>
        <v>#REF!</v>
      </c>
      <c r="S111" s="3"/>
      <c r="T111" s="2" t="e">
        <f t="shared" ref="T111:T118" si="76">SUM(F111:H111)</f>
        <v>#REF!</v>
      </c>
      <c r="U111" s="2" t="e">
        <f t="shared" ref="U111:U118" si="77">SUM(I111:K111)</f>
        <v>#REF!</v>
      </c>
      <c r="V111" s="2" t="e">
        <f t="shared" ref="V111:V118" si="78">SUM(L111:N111)</f>
        <v>#REF!</v>
      </c>
      <c r="W111" s="2" t="e">
        <f t="shared" ref="W111:W118" si="79">SUM(O111:Q111)</f>
        <v>#REF!</v>
      </c>
      <c r="X111" s="21" t="e">
        <f t="shared" ref="X111:X118" si="80">SUM(T111:W111)</f>
        <v>#REF!</v>
      </c>
      <c r="Y111" s="3"/>
      <c r="Z111" s="3"/>
      <c r="AA111" s="3"/>
      <c r="AB111" s="3"/>
      <c r="AC111" s="3"/>
      <c r="AD111" s="3"/>
      <c r="AE111" s="3"/>
      <c r="AF111" s="3"/>
      <c r="AG111" s="3"/>
      <c r="AH111" s="3"/>
      <c r="AI111" s="3"/>
      <c r="AJ111" s="3"/>
      <c r="AK111" s="3"/>
      <c r="AL111" s="3"/>
      <c r="AM111" s="3"/>
    </row>
    <row r="112" spans="3:39" hidden="1" outlineLevel="1" x14ac:dyDescent="0.2">
      <c r="C112" s="1" t="s">
        <v>3</v>
      </c>
      <c r="E112" s="3"/>
      <c r="F112" s="2" t="e">
        <f>#REF!</f>
        <v>#REF!</v>
      </c>
      <c r="G112" s="2" t="e">
        <f>#REF!</f>
        <v>#REF!</v>
      </c>
      <c r="H112" s="2" t="e">
        <f>#REF!</f>
        <v>#REF!</v>
      </c>
      <c r="I112" s="2" t="e">
        <f>#REF!</f>
        <v>#REF!</v>
      </c>
      <c r="J112" s="2" t="e">
        <f>#REF!</f>
        <v>#REF!</v>
      </c>
      <c r="K112" s="2" t="e">
        <f>#REF!</f>
        <v>#REF!</v>
      </c>
      <c r="L112" s="2" t="e">
        <f>#REF!</f>
        <v>#REF!</v>
      </c>
      <c r="M112" s="2" t="e">
        <f>#REF!</f>
        <v>#REF!</v>
      </c>
      <c r="N112" s="2" t="e">
        <f>#REF!</f>
        <v>#REF!</v>
      </c>
      <c r="O112" s="2" t="e">
        <f>#REF!</f>
        <v>#REF!</v>
      </c>
      <c r="P112" s="2" t="e">
        <f>#REF!</f>
        <v>#REF!</v>
      </c>
      <c r="Q112" s="2" t="e">
        <f>#REF!</f>
        <v>#REF!</v>
      </c>
      <c r="R112" s="21" t="e">
        <f t="shared" si="75"/>
        <v>#REF!</v>
      </c>
      <c r="S112" s="3"/>
      <c r="T112" s="2" t="e">
        <f t="shared" si="76"/>
        <v>#REF!</v>
      </c>
      <c r="U112" s="2" t="e">
        <f t="shared" si="77"/>
        <v>#REF!</v>
      </c>
      <c r="V112" s="2" t="e">
        <f t="shared" si="78"/>
        <v>#REF!</v>
      </c>
      <c r="W112" s="2" t="e">
        <f t="shared" si="79"/>
        <v>#REF!</v>
      </c>
      <c r="X112" s="21" t="e">
        <f t="shared" si="80"/>
        <v>#REF!</v>
      </c>
      <c r="Y112" s="3"/>
      <c r="Z112" s="3"/>
      <c r="AA112" s="3"/>
      <c r="AB112" s="3"/>
      <c r="AC112" s="3"/>
      <c r="AD112" s="3"/>
      <c r="AE112" s="3"/>
      <c r="AF112" s="3"/>
      <c r="AG112" s="3"/>
      <c r="AH112" s="3"/>
      <c r="AI112" s="3"/>
      <c r="AJ112" s="3"/>
      <c r="AK112" s="3"/>
      <c r="AL112" s="3"/>
      <c r="AM112" s="3"/>
    </row>
    <row r="113" spans="3:39" hidden="1" outlineLevel="1" x14ac:dyDescent="0.2">
      <c r="C113" s="1" t="s">
        <v>27</v>
      </c>
      <c r="E113" s="3"/>
      <c r="F113" s="2">
        <v>0</v>
      </c>
      <c r="G113" s="2">
        <v>0</v>
      </c>
      <c r="H113" s="2">
        <v>0</v>
      </c>
      <c r="I113" s="2">
        <v>0</v>
      </c>
      <c r="J113" s="2">
        <v>0</v>
      </c>
      <c r="K113" s="2">
        <v>0</v>
      </c>
      <c r="L113" s="2">
        <v>0</v>
      </c>
      <c r="M113" s="2">
        <v>0</v>
      </c>
      <c r="N113" s="2">
        <v>0</v>
      </c>
      <c r="O113" s="2">
        <v>0</v>
      </c>
      <c r="P113" s="2">
        <v>0</v>
      </c>
      <c r="Q113" s="2">
        <v>0</v>
      </c>
      <c r="R113" s="21">
        <f t="shared" si="75"/>
        <v>0</v>
      </c>
      <c r="S113" s="3"/>
      <c r="T113" s="2">
        <f t="shared" si="76"/>
        <v>0</v>
      </c>
      <c r="U113" s="2">
        <f t="shared" si="77"/>
        <v>0</v>
      </c>
      <c r="V113" s="2">
        <f t="shared" si="78"/>
        <v>0</v>
      </c>
      <c r="W113" s="2">
        <f t="shared" si="79"/>
        <v>0</v>
      </c>
      <c r="X113" s="21">
        <f t="shared" si="80"/>
        <v>0</v>
      </c>
      <c r="Y113" s="3"/>
      <c r="Z113" s="3"/>
      <c r="AA113" s="3"/>
      <c r="AB113" s="3"/>
      <c r="AC113" s="3"/>
      <c r="AD113" s="3"/>
      <c r="AE113" s="3"/>
      <c r="AF113" s="3"/>
      <c r="AG113" s="3"/>
      <c r="AH113" s="3"/>
      <c r="AI113" s="3"/>
      <c r="AJ113" s="3"/>
      <c r="AK113" s="3"/>
      <c r="AL113" s="3"/>
      <c r="AM113" s="3"/>
    </row>
    <row r="114" spans="3:39" hidden="1" outlineLevel="1" x14ac:dyDescent="0.2">
      <c r="C114" s="1" t="s">
        <v>28</v>
      </c>
      <c r="E114" s="3"/>
      <c r="F114" s="2">
        <v>0</v>
      </c>
      <c r="G114" s="2">
        <v>0</v>
      </c>
      <c r="H114" s="2">
        <v>0</v>
      </c>
      <c r="I114" s="2">
        <v>0</v>
      </c>
      <c r="J114" s="2">
        <v>0</v>
      </c>
      <c r="K114" s="2">
        <v>0</v>
      </c>
      <c r="L114" s="2">
        <v>0</v>
      </c>
      <c r="M114" s="2">
        <v>0</v>
      </c>
      <c r="N114" s="2">
        <v>0</v>
      </c>
      <c r="O114" s="2">
        <v>0</v>
      </c>
      <c r="P114" s="2">
        <v>0</v>
      </c>
      <c r="Q114" s="2">
        <v>0</v>
      </c>
      <c r="R114" s="21">
        <f t="shared" ref="R114" si="81">SUM(F114:Q114)</f>
        <v>0</v>
      </c>
      <c r="S114" s="3"/>
      <c r="T114" s="2">
        <f t="shared" si="76"/>
        <v>0</v>
      </c>
      <c r="U114" s="2">
        <f t="shared" si="77"/>
        <v>0</v>
      </c>
      <c r="V114" s="2">
        <f t="shared" si="78"/>
        <v>0</v>
      </c>
      <c r="W114" s="2">
        <f t="shared" si="79"/>
        <v>0</v>
      </c>
      <c r="X114" s="21">
        <f t="shared" si="80"/>
        <v>0</v>
      </c>
      <c r="Y114" s="3"/>
      <c r="Z114" s="3"/>
      <c r="AA114" s="3"/>
      <c r="AB114" s="3"/>
      <c r="AC114" s="3"/>
      <c r="AD114" s="3"/>
      <c r="AE114" s="3"/>
      <c r="AF114" s="3"/>
      <c r="AG114" s="3"/>
      <c r="AH114" s="3"/>
      <c r="AI114" s="3"/>
      <c r="AJ114" s="3"/>
      <c r="AK114" s="3"/>
      <c r="AL114" s="3"/>
      <c r="AM114" s="3"/>
    </row>
    <row r="115" spans="3:39" hidden="1" outlineLevel="1" x14ac:dyDescent="0.2">
      <c r="C115" s="1" t="s">
        <v>64</v>
      </c>
      <c r="E115" s="3"/>
      <c r="F115" s="2" t="e">
        <f>#REF!</f>
        <v>#REF!</v>
      </c>
      <c r="G115" s="2" t="e">
        <f>#REF!</f>
        <v>#REF!</v>
      </c>
      <c r="H115" s="2" t="e">
        <f>#REF!</f>
        <v>#REF!</v>
      </c>
      <c r="I115" s="2" t="e">
        <f>#REF!</f>
        <v>#REF!</v>
      </c>
      <c r="J115" s="2" t="e">
        <f>#REF!</f>
        <v>#REF!</v>
      </c>
      <c r="K115" s="2" t="e">
        <f>#REF!</f>
        <v>#REF!</v>
      </c>
      <c r="L115" s="2" t="e">
        <f>#REF!</f>
        <v>#REF!</v>
      </c>
      <c r="M115" s="2" t="e">
        <f>#REF!</f>
        <v>#REF!</v>
      </c>
      <c r="N115" s="2" t="e">
        <f>#REF!</f>
        <v>#REF!</v>
      </c>
      <c r="O115" s="2" t="e">
        <f>#REF!</f>
        <v>#REF!</v>
      </c>
      <c r="P115" s="2" t="e">
        <f>#REF!</f>
        <v>#REF!</v>
      </c>
      <c r="Q115" s="2" t="e">
        <f>#REF!</f>
        <v>#REF!</v>
      </c>
      <c r="R115" s="21" t="e">
        <f t="shared" si="75"/>
        <v>#REF!</v>
      </c>
      <c r="S115" s="3"/>
      <c r="T115" s="2" t="e">
        <f t="shared" si="76"/>
        <v>#REF!</v>
      </c>
      <c r="U115" s="2" t="e">
        <f t="shared" si="77"/>
        <v>#REF!</v>
      </c>
      <c r="V115" s="2" t="e">
        <f t="shared" si="78"/>
        <v>#REF!</v>
      </c>
      <c r="W115" s="2" t="e">
        <f t="shared" si="79"/>
        <v>#REF!</v>
      </c>
      <c r="X115" s="21" t="e">
        <f t="shared" si="80"/>
        <v>#REF!</v>
      </c>
      <c r="Y115" s="3"/>
      <c r="Z115" s="3"/>
      <c r="AA115" s="3"/>
      <c r="AB115" s="3"/>
      <c r="AC115" s="3"/>
      <c r="AD115" s="3"/>
      <c r="AE115" s="3"/>
      <c r="AF115" s="3"/>
      <c r="AG115" s="3"/>
      <c r="AH115" s="3"/>
      <c r="AI115" s="3"/>
      <c r="AJ115" s="3"/>
      <c r="AK115" s="3"/>
      <c r="AL115" s="3"/>
      <c r="AM115" s="3"/>
    </row>
    <row r="116" spans="3:39" hidden="1" outlineLevel="1" x14ac:dyDescent="0.2">
      <c r="C116" s="1" t="s">
        <v>29</v>
      </c>
      <c r="E116" s="3"/>
      <c r="F116" s="2">
        <v>0</v>
      </c>
      <c r="G116" s="2">
        <v>0</v>
      </c>
      <c r="H116" s="2">
        <v>0</v>
      </c>
      <c r="I116" s="2">
        <v>0</v>
      </c>
      <c r="J116" s="2">
        <v>0</v>
      </c>
      <c r="K116" s="2">
        <v>0</v>
      </c>
      <c r="L116" s="2">
        <v>0</v>
      </c>
      <c r="M116" s="2">
        <v>0</v>
      </c>
      <c r="N116" s="2">
        <v>0</v>
      </c>
      <c r="O116" s="2">
        <v>0</v>
      </c>
      <c r="P116" s="2">
        <v>0</v>
      </c>
      <c r="Q116" s="2">
        <v>0</v>
      </c>
      <c r="R116" s="21">
        <f t="shared" si="75"/>
        <v>0</v>
      </c>
      <c r="S116" s="3"/>
      <c r="T116" s="2">
        <f t="shared" si="76"/>
        <v>0</v>
      </c>
      <c r="U116" s="2">
        <f t="shared" si="77"/>
        <v>0</v>
      </c>
      <c r="V116" s="2">
        <f t="shared" si="78"/>
        <v>0</v>
      </c>
      <c r="W116" s="2">
        <f t="shared" si="79"/>
        <v>0</v>
      </c>
      <c r="X116" s="21">
        <f t="shared" si="80"/>
        <v>0</v>
      </c>
      <c r="Y116" s="3"/>
      <c r="Z116" s="3"/>
      <c r="AA116" s="3"/>
      <c r="AB116" s="3"/>
      <c r="AC116" s="3"/>
      <c r="AD116" s="3"/>
      <c r="AE116" s="3"/>
      <c r="AF116" s="3"/>
      <c r="AG116" s="3"/>
      <c r="AH116" s="3"/>
      <c r="AI116" s="3"/>
      <c r="AJ116" s="3"/>
      <c r="AK116" s="3"/>
      <c r="AL116" s="3"/>
      <c r="AM116" s="3"/>
    </row>
    <row r="117" spans="3:39" hidden="1" outlineLevel="1" x14ac:dyDescent="0.2">
      <c r="C117" s="1" t="s">
        <v>30</v>
      </c>
      <c r="E117" s="3"/>
      <c r="F117" s="2" t="e">
        <f>#REF!</f>
        <v>#REF!</v>
      </c>
      <c r="G117" s="2" t="e">
        <f>#REF!</f>
        <v>#REF!</v>
      </c>
      <c r="H117" s="2" t="e">
        <f>#REF!</f>
        <v>#REF!</v>
      </c>
      <c r="I117" s="2" t="e">
        <f>#REF!</f>
        <v>#REF!</v>
      </c>
      <c r="J117" s="2" t="e">
        <f>#REF!</f>
        <v>#REF!</v>
      </c>
      <c r="K117" s="2" t="e">
        <f>#REF!</f>
        <v>#REF!</v>
      </c>
      <c r="L117" s="2" t="e">
        <f>#REF!</f>
        <v>#REF!</v>
      </c>
      <c r="M117" s="2" t="e">
        <f>#REF!</f>
        <v>#REF!</v>
      </c>
      <c r="N117" s="2" t="e">
        <f>#REF!</f>
        <v>#REF!</v>
      </c>
      <c r="O117" s="2" t="e">
        <f>#REF!</f>
        <v>#REF!</v>
      </c>
      <c r="P117" s="2" t="e">
        <f>#REF!</f>
        <v>#REF!</v>
      </c>
      <c r="Q117" s="2" t="e">
        <f>#REF!</f>
        <v>#REF!</v>
      </c>
      <c r="R117" s="21" t="e">
        <f t="shared" si="75"/>
        <v>#REF!</v>
      </c>
      <c r="S117" s="3"/>
      <c r="T117" s="2" t="e">
        <f t="shared" si="76"/>
        <v>#REF!</v>
      </c>
      <c r="U117" s="2" t="e">
        <f t="shared" si="77"/>
        <v>#REF!</v>
      </c>
      <c r="V117" s="2" t="e">
        <f t="shared" si="78"/>
        <v>#REF!</v>
      </c>
      <c r="W117" s="2" t="e">
        <f t="shared" si="79"/>
        <v>#REF!</v>
      </c>
      <c r="X117" s="21" t="e">
        <f t="shared" si="80"/>
        <v>#REF!</v>
      </c>
      <c r="Y117" s="3"/>
      <c r="Z117" s="3"/>
      <c r="AA117" s="3"/>
      <c r="AB117" s="3"/>
      <c r="AC117" s="3"/>
      <c r="AD117" s="3"/>
      <c r="AE117" s="3"/>
      <c r="AF117" s="3"/>
      <c r="AG117" s="3"/>
      <c r="AH117" s="3"/>
      <c r="AI117" s="3"/>
      <c r="AJ117" s="3"/>
      <c r="AK117" s="3"/>
      <c r="AL117" s="3"/>
      <c r="AM117" s="3"/>
    </row>
    <row r="118" spans="3:39" hidden="1" outlineLevel="1" x14ac:dyDescent="0.2">
      <c r="C118" s="1" t="s">
        <v>31</v>
      </c>
      <c r="E118" s="3"/>
      <c r="F118" s="7" t="e">
        <f>#REF!</f>
        <v>#REF!</v>
      </c>
      <c r="G118" s="7" t="e">
        <f>#REF!</f>
        <v>#REF!</v>
      </c>
      <c r="H118" s="7" t="e">
        <f>#REF!</f>
        <v>#REF!</v>
      </c>
      <c r="I118" s="7" t="e">
        <f>#REF!</f>
        <v>#REF!</v>
      </c>
      <c r="J118" s="7" t="e">
        <f>#REF!</f>
        <v>#REF!</v>
      </c>
      <c r="K118" s="7" t="e">
        <f>#REF!</f>
        <v>#REF!</v>
      </c>
      <c r="L118" s="7" t="e">
        <f>#REF!</f>
        <v>#REF!</v>
      </c>
      <c r="M118" s="7" t="e">
        <f>#REF!</f>
        <v>#REF!</v>
      </c>
      <c r="N118" s="7" t="e">
        <f>#REF!</f>
        <v>#REF!</v>
      </c>
      <c r="O118" s="7" t="e">
        <f>#REF!</f>
        <v>#REF!</v>
      </c>
      <c r="P118" s="7" t="e">
        <f>#REF!</f>
        <v>#REF!</v>
      </c>
      <c r="Q118" s="7" t="e">
        <f>#REF!</f>
        <v>#REF!</v>
      </c>
      <c r="R118" s="22" t="e">
        <f t="shared" si="75"/>
        <v>#REF!</v>
      </c>
      <c r="S118" s="3"/>
      <c r="T118" s="7" t="e">
        <f t="shared" si="76"/>
        <v>#REF!</v>
      </c>
      <c r="U118" s="7" t="e">
        <f t="shared" si="77"/>
        <v>#REF!</v>
      </c>
      <c r="V118" s="7" t="e">
        <f t="shared" si="78"/>
        <v>#REF!</v>
      </c>
      <c r="W118" s="7" t="e">
        <f t="shared" si="79"/>
        <v>#REF!</v>
      </c>
      <c r="X118" s="22" t="e">
        <f t="shared" si="80"/>
        <v>#REF!</v>
      </c>
      <c r="Y118" s="3"/>
      <c r="Z118" s="3"/>
      <c r="AA118" s="3"/>
      <c r="AB118" s="3"/>
      <c r="AC118" s="3"/>
      <c r="AD118" s="3"/>
      <c r="AE118" s="3"/>
      <c r="AF118" s="3"/>
      <c r="AG118" s="3"/>
      <c r="AH118" s="3"/>
      <c r="AI118" s="3"/>
      <c r="AJ118" s="3"/>
      <c r="AK118" s="3"/>
      <c r="AL118" s="3"/>
      <c r="AM118" s="3"/>
    </row>
    <row r="119" spans="3:39" collapsed="1" x14ac:dyDescent="0.2">
      <c r="C119" s="1" t="s">
        <v>1</v>
      </c>
      <c r="E119" s="3"/>
      <c r="F119" s="2" t="e">
        <f t="shared" ref="F119:R119" si="82">SUM(F111:F118)</f>
        <v>#REF!</v>
      </c>
      <c r="G119" s="2" t="e">
        <f t="shared" si="82"/>
        <v>#REF!</v>
      </c>
      <c r="H119" s="2" t="e">
        <f t="shared" si="82"/>
        <v>#REF!</v>
      </c>
      <c r="I119" s="2" t="e">
        <f t="shared" si="82"/>
        <v>#REF!</v>
      </c>
      <c r="J119" s="2" t="e">
        <f t="shared" si="82"/>
        <v>#REF!</v>
      </c>
      <c r="K119" s="2" t="e">
        <f t="shared" si="82"/>
        <v>#REF!</v>
      </c>
      <c r="L119" s="2" t="e">
        <f t="shared" si="82"/>
        <v>#REF!</v>
      </c>
      <c r="M119" s="2" t="e">
        <f t="shared" si="82"/>
        <v>#REF!</v>
      </c>
      <c r="N119" s="2" t="e">
        <f t="shared" si="82"/>
        <v>#REF!</v>
      </c>
      <c r="O119" s="2" t="e">
        <f t="shared" si="82"/>
        <v>#REF!</v>
      </c>
      <c r="P119" s="2" t="e">
        <f t="shared" si="82"/>
        <v>#REF!</v>
      </c>
      <c r="Q119" s="2" t="e">
        <f t="shared" si="82"/>
        <v>#REF!</v>
      </c>
      <c r="R119" s="21" t="e">
        <f t="shared" si="82"/>
        <v>#REF!</v>
      </c>
      <c r="S119" s="3"/>
      <c r="T119" s="2" t="e">
        <f>SUM(T111:T118)</f>
        <v>#REF!</v>
      </c>
      <c r="U119" s="2" t="e">
        <f>SUM(U111:U118)</f>
        <v>#REF!</v>
      </c>
      <c r="V119" s="2" t="e">
        <f>SUM(V111:V118)</f>
        <v>#REF!</v>
      </c>
      <c r="W119" s="2" t="e">
        <f>SUM(W111:W118)</f>
        <v>#REF!</v>
      </c>
      <c r="X119" s="21" t="e">
        <f>SUM(X111:X118)</f>
        <v>#REF!</v>
      </c>
      <c r="Y119" s="3"/>
      <c r="Z119" s="3"/>
      <c r="AA119" s="3"/>
      <c r="AB119" s="3"/>
      <c r="AC119" s="3"/>
      <c r="AD119" s="3"/>
      <c r="AE119" s="3"/>
      <c r="AF119" s="3"/>
      <c r="AG119" s="3"/>
      <c r="AH119" s="3"/>
      <c r="AI119" s="3"/>
      <c r="AJ119" s="3"/>
      <c r="AK119" s="3"/>
      <c r="AL119" s="3"/>
      <c r="AM119" s="3"/>
    </row>
    <row r="120" spans="3:39" x14ac:dyDescent="0.2">
      <c r="E120" s="3"/>
      <c r="F120" s="30"/>
      <c r="G120" s="30"/>
      <c r="H120" s="30"/>
      <c r="I120" s="30"/>
      <c r="J120" s="30"/>
      <c r="K120" s="30"/>
      <c r="L120" s="30"/>
      <c r="M120" s="30"/>
      <c r="N120" s="30"/>
      <c r="O120" s="30"/>
      <c r="P120" s="30"/>
      <c r="Q120" s="30"/>
      <c r="R120" s="31"/>
      <c r="S120" s="3"/>
      <c r="T120" s="30"/>
      <c r="U120" s="30"/>
      <c r="V120" s="30"/>
      <c r="W120" s="30"/>
      <c r="X120" s="31"/>
      <c r="Y120" s="3"/>
      <c r="Z120" s="3"/>
      <c r="AA120" s="3"/>
      <c r="AB120" s="3"/>
      <c r="AC120" s="3"/>
      <c r="AD120" s="3"/>
      <c r="AE120" s="3"/>
      <c r="AF120" s="3"/>
      <c r="AG120" s="3"/>
      <c r="AH120" s="3"/>
      <c r="AI120" s="3"/>
      <c r="AJ120" s="3"/>
      <c r="AK120" s="3"/>
      <c r="AL120" s="3"/>
      <c r="AM120" s="3"/>
    </row>
    <row r="121" spans="3:39" hidden="1" outlineLevel="1" x14ac:dyDescent="0.2">
      <c r="C121" s="1" t="s">
        <v>26</v>
      </c>
      <c r="E121" s="3"/>
      <c r="F121" s="2" t="e">
        <f>#REF!</f>
        <v>#REF!</v>
      </c>
      <c r="G121" s="2" t="e">
        <f>#REF!</f>
        <v>#REF!</v>
      </c>
      <c r="H121" s="2" t="e">
        <f>#REF!</f>
        <v>#REF!</v>
      </c>
      <c r="I121" s="2" t="e">
        <f>#REF!</f>
        <v>#REF!</v>
      </c>
      <c r="J121" s="2" t="e">
        <f>#REF!</f>
        <v>#REF!</v>
      </c>
      <c r="K121" s="2" t="e">
        <f>#REF!</f>
        <v>#REF!</v>
      </c>
      <c r="L121" s="2" t="e">
        <f>#REF!</f>
        <v>#REF!</v>
      </c>
      <c r="M121" s="2" t="e">
        <f>#REF!</f>
        <v>#REF!</v>
      </c>
      <c r="N121" s="2" t="e">
        <f>#REF!</f>
        <v>#REF!</v>
      </c>
      <c r="O121" s="2" t="e">
        <f>#REF!</f>
        <v>#REF!</v>
      </c>
      <c r="P121" s="2" t="e">
        <f>#REF!</f>
        <v>#REF!</v>
      </c>
      <c r="Q121" s="2" t="e">
        <f>#REF!</f>
        <v>#REF!</v>
      </c>
      <c r="R121" s="21" t="e">
        <f t="shared" ref="R121:R130" si="83">SUM(F121:Q121)</f>
        <v>#REF!</v>
      </c>
      <c r="S121" s="3"/>
      <c r="T121" s="2" t="e">
        <f t="shared" ref="T121:T130" si="84">SUM(F121:H121)</f>
        <v>#REF!</v>
      </c>
      <c r="U121" s="2" t="e">
        <f t="shared" ref="U121:U130" si="85">SUM(I121:K121)</f>
        <v>#REF!</v>
      </c>
      <c r="V121" s="2" t="e">
        <f t="shared" ref="V121:V130" si="86">SUM(L121:N121)</f>
        <v>#REF!</v>
      </c>
      <c r="W121" s="2" t="e">
        <f t="shared" ref="W121:W130" si="87">SUM(O121:Q121)</f>
        <v>#REF!</v>
      </c>
      <c r="X121" s="21" t="e">
        <f t="shared" ref="X121:X130" si="88">SUM(T121:W121)</f>
        <v>#REF!</v>
      </c>
      <c r="Y121" s="3"/>
      <c r="Z121" s="3"/>
      <c r="AA121" s="3"/>
      <c r="AB121" s="3"/>
      <c r="AC121" s="3"/>
      <c r="AD121" s="3"/>
      <c r="AE121" s="3"/>
      <c r="AF121" s="3"/>
      <c r="AG121" s="3"/>
      <c r="AH121" s="3"/>
      <c r="AI121" s="3"/>
      <c r="AJ121" s="3"/>
      <c r="AK121" s="3"/>
      <c r="AL121" s="3"/>
      <c r="AM121" s="3"/>
    </row>
    <row r="122" spans="3:39" hidden="1" outlineLevel="1" x14ac:dyDescent="0.2">
      <c r="C122" s="1" t="s">
        <v>3</v>
      </c>
      <c r="E122" s="3"/>
      <c r="F122" s="2" t="e">
        <f>#REF!</f>
        <v>#REF!</v>
      </c>
      <c r="G122" s="2" t="e">
        <f>#REF!</f>
        <v>#REF!</v>
      </c>
      <c r="H122" s="2" t="e">
        <f>#REF!</f>
        <v>#REF!</v>
      </c>
      <c r="I122" s="2" t="e">
        <f>#REF!</f>
        <v>#REF!</v>
      </c>
      <c r="J122" s="2" t="e">
        <f>#REF!</f>
        <v>#REF!</v>
      </c>
      <c r="K122" s="2" t="e">
        <f>#REF!</f>
        <v>#REF!</v>
      </c>
      <c r="L122" s="2" t="e">
        <f>#REF!</f>
        <v>#REF!</v>
      </c>
      <c r="M122" s="2" t="e">
        <f>#REF!</f>
        <v>#REF!</v>
      </c>
      <c r="N122" s="2" t="e">
        <f>#REF!</f>
        <v>#REF!</v>
      </c>
      <c r="O122" s="2" t="e">
        <f>#REF!</f>
        <v>#REF!</v>
      </c>
      <c r="P122" s="2" t="e">
        <f>#REF!</f>
        <v>#REF!</v>
      </c>
      <c r="Q122" s="2" t="e">
        <f>#REF!</f>
        <v>#REF!</v>
      </c>
      <c r="R122" s="21" t="e">
        <f t="shared" si="83"/>
        <v>#REF!</v>
      </c>
      <c r="S122" s="3"/>
      <c r="T122" s="2" t="e">
        <f t="shared" si="84"/>
        <v>#REF!</v>
      </c>
      <c r="U122" s="2" t="e">
        <f t="shared" si="85"/>
        <v>#REF!</v>
      </c>
      <c r="V122" s="2" t="e">
        <f t="shared" si="86"/>
        <v>#REF!</v>
      </c>
      <c r="W122" s="2" t="e">
        <f t="shared" si="87"/>
        <v>#REF!</v>
      </c>
      <c r="X122" s="21" t="e">
        <f t="shared" si="88"/>
        <v>#REF!</v>
      </c>
      <c r="Y122" s="3"/>
      <c r="Z122" s="3"/>
      <c r="AA122" s="3"/>
      <c r="AB122" s="3"/>
      <c r="AC122" s="3"/>
      <c r="AD122" s="3"/>
      <c r="AE122" s="3"/>
      <c r="AF122" s="3"/>
      <c r="AG122" s="3"/>
      <c r="AH122" s="3"/>
      <c r="AI122" s="3"/>
      <c r="AJ122" s="3"/>
      <c r="AK122" s="3"/>
      <c r="AL122" s="3"/>
      <c r="AM122" s="3"/>
    </row>
    <row r="123" spans="3:39" hidden="1" outlineLevel="1" x14ac:dyDescent="0.2">
      <c r="C123" s="1" t="s">
        <v>34</v>
      </c>
      <c r="E123" s="3"/>
      <c r="F123" s="2" t="e">
        <f>#REF!</f>
        <v>#REF!</v>
      </c>
      <c r="G123" s="2" t="e">
        <f>#REF!</f>
        <v>#REF!</v>
      </c>
      <c r="H123" s="2" t="e">
        <f>#REF!</f>
        <v>#REF!</v>
      </c>
      <c r="I123" s="2" t="e">
        <f>#REF!</f>
        <v>#REF!</v>
      </c>
      <c r="J123" s="2" t="e">
        <f>#REF!</f>
        <v>#REF!</v>
      </c>
      <c r="K123" s="2" t="e">
        <f>#REF!</f>
        <v>#REF!</v>
      </c>
      <c r="L123" s="2" t="e">
        <f>#REF!</f>
        <v>#REF!</v>
      </c>
      <c r="M123" s="2" t="e">
        <f>#REF!</f>
        <v>#REF!</v>
      </c>
      <c r="N123" s="2" t="e">
        <f>#REF!</f>
        <v>#REF!</v>
      </c>
      <c r="O123" s="2" t="e">
        <f>#REF!</f>
        <v>#REF!</v>
      </c>
      <c r="P123" s="2" t="e">
        <f>#REF!</f>
        <v>#REF!</v>
      </c>
      <c r="Q123" s="2" t="e">
        <f>#REF!</f>
        <v>#REF!</v>
      </c>
      <c r="R123" s="21" t="e">
        <f t="shared" si="83"/>
        <v>#REF!</v>
      </c>
      <c r="S123" s="3"/>
      <c r="T123" s="2" t="e">
        <f t="shared" si="84"/>
        <v>#REF!</v>
      </c>
      <c r="U123" s="2" t="e">
        <f t="shared" si="85"/>
        <v>#REF!</v>
      </c>
      <c r="V123" s="2" t="e">
        <f t="shared" si="86"/>
        <v>#REF!</v>
      </c>
      <c r="W123" s="2" t="e">
        <f t="shared" si="87"/>
        <v>#REF!</v>
      </c>
      <c r="X123" s="21" t="e">
        <f t="shared" si="88"/>
        <v>#REF!</v>
      </c>
      <c r="Y123" s="3"/>
      <c r="Z123" s="3"/>
      <c r="AA123" s="3"/>
      <c r="AB123" s="3"/>
      <c r="AC123" s="3"/>
      <c r="AD123" s="3"/>
      <c r="AE123" s="3"/>
      <c r="AF123" s="3"/>
      <c r="AG123" s="3"/>
      <c r="AH123" s="3"/>
      <c r="AI123" s="3"/>
      <c r="AJ123" s="3"/>
      <c r="AK123" s="3"/>
      <c r="AL123" s="3"/>
      <c r="AM123" s="3"/>
    </row>
    <row r="124" spans="3:39" hidden="1" outlineLevel="1" x14ac:dyDescent="0.2">
      <c r="C124" s="1" t="s">
        <v>65</v>
      </c>
      <c r="E124" s="3"/>
      <c r="F124" s="2">
        <v>0</v>
      </c>
      <c r="G124" s="2">
        <v>0</v>
      </c>
      <c r="H124" s="2">
        <v>0</v>
      </c>
      <c r="I124" s="2">
        <v>0</v>
      </c>
      <c r="J124" s="2">
        <v>0</v>
      </c>
      <c r="K124" s="2">
        <v>0</v>
      </c>
      <c r="L124" s="2">
        <v>0</v>
      </c>
      <c r="M124" s="2">
        <v>0</v>
      </c>
      <c r="N124" s="2">
        <v>0</v>
      </c>
      <c r="O124" s="2">
        <v>0</v>
      </c>
      <c r="P124" s="2">
        <v>0</v>
      </c>
      <c r="Q124" s="2">
        <v>0</v>
      </c>
      <c r="R124" s="21">
        <f t="shared" si="83"/>
        <v>0</v>
      </c>
      <c r="S124" s="3"/>
      <c r="T124" s="2">
        <f>SUM(F124:H124)</f>
        <v>0</v>
      </c>
      <c r="U124" s="2">
        <f t="shared" si="85"/>
        <v>0</v>
      </c>
      <c r="V124" s="2">
        <f t="shared" si="86"/>
        <v>0</v>
      </c>
      <c r="W124" s="2">
        <f t="shared" si="87"/>
        <v>0</v>
      </c>
      <c r="X124" s="21">
        <f t="shared" si="88"/>
        <v>0</v>
      </c>
      <c r="Y124" s="3"/>
      <c r="Z124" s="3"/>
      <c r="AA124" s="3"/>
      <c r="AB124" s="3"/>
      <c r="AC124" s="3"/>
      <c r="AD124" s="3"/>
      <c r="AE124" s="3"/>
      <c r="AF124" s="3"/>
      <c r="AG124" s="3"/>
      <c r="AH124" s="3"/>
      <c r="AI124" s="3"/>
      <c r="AJ124" s="3"/>
      <c r="AK124" s="3"/>
      <c r="AL124" s="3"/>
      <c r="AM124" s="3"/>
    </row>
    <row r="125" spans="3:39" hidden="1" outlineLevel="1" x14ac:dyDescent="0.2">
      <c r="C125" s="1" t="s">
        <v>27</v>
      </c>
      <c r="E125" s="3"/>
      <c r="F125" s="2">
        <v>0</v>
      </c>
      <c r="G125" s="2">
        <v>0</v>
      </c>
      <c r="H125" s="2">
        <v>0</v>
      </c>
      <c r="I125" s="2">
        <v>0</v>
      </c>
      <c r="J125" s="2">
        <v>0</v>
      </c>
      <c r="K125" s="2">
        <v>0</v>
      </c>
      <c r="L125" s="2">
        <v>0</v>
      </c>
      <c r="M125" s="2">
        <v>0</v>
      </c>
      <c r="N125" s="2">
        <v>0</v>
      </c>
      <c r="O125" s="2">
        <v>0</v>
      </c>
      <c r="P125" s="2">
        <v>0</v>
      </c>
      <c r="Q125" s="2">
        <v>0</v>
      </c>
      <c r="R125" s="21">
        <f t="shared" si="83"/>
        <v>0</v>
      </c>
      <c r="S125" s="3"/>
      <c r="T125" s="2">
        <f t="shared" si="84"/>
        <v>0</v>
      </c>
      <c r="U125" s="2">
        <f t="shared" si="85"/>
        <v>0</v>
      </c>
      <c r="V125" s="2">
        <f t="shared" si="86"/>
        <v>0</v>
      </c>
      <c r="W125" s="2">
        <f t="shared" si="87"/>
        <v>0</v>
      </c>
      <c r="X125" s="21">
        <f t="shared" si="88"/>
        <v>0</v>
      </c>
      <c r="Y125" s="3"/>
      <c r="Z125" s="3"/>
      <c r="AA125" s="3"/>
      <c r="AB125" s="3"/>
      <c r="AC125" s="3"/>
      <c r="AD125" s="3"/>
      <c r="AE125" s="3"/>
      <c r="AF125" s="3"/>
      <c r="AG125" s="3"/>
      <c r="AH125" s="3"/>
      <c r="AI125" s="3"/>
      <c r="AJ125" s="3"/>
      <c r="AK125" s="3"/>
      <c r="AL125" s="3"/>
      <c r="AM125" s="3"/>
    </row>
    <row r="126" spans="3:39" hidden="1" outlineLevel="1" x14ac:dyDescent="0.2">
      <c r="C126" s="1" t="s">
        <v>28</v>
      </c>
      <c r="E126" s="3"/>
      <c r="F126" s="2">
        <v>0</v>
      </c>
      <c r="G126" s="2">
        <v>0</v>
      </c>
      <c r="H126" s="2">
        <v>0</v>
      </c>
      <c r="I126" s="2">
        <v>0</v>
      </c>
      <c r="J126" s="2">
        <v>0</v>
      </c>
      <c r="K126" s="2">
        <v>0</v>
      </c>
      <c r="L126" s="2">
        <v>0</v>
      </c>
      <c r="M126" s="2">
        <v>0</v>
      </c>
      <c r="N126" s="2">
        <v>0</v>
      </c>
      <c r="O126" s="2">
        <v>0</v>
      </c>
      <c r="P126" s="2">
        <v>0</v>
      </c>
      <c r="Q126" s="2">
        <v>0</v>
      </c>
      <c r="R126" s="21">
        <f t="shared" ref="R126" si="89">SUM(F126:Q126)</f>
        <v>0</v>
      </c>
      <c r="S126" s="3"/>
      <c r="T126" s="2">
        <f t="shared" ref="T126" si="90">SUM(F126:H126)</f>
        <v>0</v>
      </c>
      <c r="U126" s="2">
        <f t="shared" ref="U126" si="91">SUM(I126:K126)</f>
        <v>0</v>
      </c>
      <c r="V126" s="2">
        <f t="shared" ref="V126" si="92">SUM(L126:N126)</f>
        <v>0</v>
      </c>
      <c r="W126" s="2">
        <f t="shared" ref="W126" si="93">SUM(O126:Q126)</f>
        <v>0</v>
      </c>
      <c r="X126" s="21">
        <f t="shared" ref="X126" si="94">SUM(T126:W126)</f>
        <v>0</v>
      </c>
      <c r="Y126" s="3"/>
      <c r="Z126" s="3"/>
      <c r="AA126" s="3"/>
      <c r="AB126" s="3"/>
      <c r="AC126" s="3"/>
      <c r="AD126" s="3"/>
      <c r="AE126" s="3"/>
      <c r="AF126" s="3"/>
      <c r="AG126" s="3"/>
      <c r="AH126" s="3"/>
      <c r="AI126" s="3"/>
      <c r="AJ126" s="3"/>
      <c r="AK126" s="3"/>
      <c r="AL126" s="3"/>
      <c r="AM126" s="3"/>
    </row>
    <row r="127" spans="3:39" hidden="1" outlineLevel="1" x14ac:dyDescent="0.2">
      <c r="C127" s="1" t="s">
        <v>64</v>
      </c>
      <c r="E127" s="3"/>
      <c r="F127" s="2">
        <v>0</v>
      </c>
      <c r="G127" s="2">
        <v>0</v>
      </c>
      <c r="H127" s="2">
        <v>0</v>
      </c>
      <c r="I127" s="2">
        <v>0</v>
      </c>
      <c r="J127" s="2">
        <v>0</v>
      </c>
      <c r="K127" s="2">
        <v>0</v>
      </c>
      <c r="L127" s="2">
        <v>0</v>
      </c>
      <c r="M127" s="2">
        <v>0</v>
      </c>
      <c r="N127" s="2">
        <v>0</v>
      </c>
      <c r="O127" s="2">
        <v>0</v>
      </c>
      <c r="P127" s="2">
        <v>0</v>
      </c>
      <c r="Q127" s="2">
        <v>0</v>
      </c>
      <c r="R127" s="21">
        <f t="shared" si="83"/>
        <v>0</v>
      </c>
      <c r="S127" s="3"/>
      <c r="T127" s="2">
        <f t="shared" si="84"/>
        <v>0</v>
      </c>
      <c r="U127" s="2">
        <f t="shared" si="85"/>
        <v>0</v>
      </c>
      <c r="V127" s="2">
        <f t="shared" si="86"/>
        <v>0</v>
      </c>
      <c r="W127" s="2">
        <f t="shared" si="87"/>
        <v>0</v>
      </c>
      <c r="X127" s="21">
        <f t="shared" si="88"/>
        <v>0</v>
      </c>
      <c r="Y127" s="3"/>
      <c r="Z127" s="3"/>
      <c r="AA127" s="3"/>
      <c r="AB127" s="3"/>
      <c r="AC127" s="3"/>
      <c r="AD127" s="3"/>
      <c r="AE127" s="3"/>
      <c r="AF127" s="3"/>
      <c r="AG127" s="3"/>
      <c r="AH127" s="3"/>
      <c r="AI127" s="3"/>
      <c r="AJ127" s="3"/>
      <c r="AK127" s="3"/>
      <c r="AL127" s="3"/>
      <c r="AM127" s="3"/>
    </row>
    <row r="128" spans="3:39" hidden="1" outlineLevel="1" x14ac:dyDescent="0.2">
      <c r="C128" s="1" t="s">
        <v>29</v>
      </c>
      <c r="E128" s="3"/>
      <c r="F128" s="2">
        <v>0</v>
      </c>
      <c r="G128" s="2">
        <v>0</v>
      </c>
      <c r="H128" s="2">
        <v>0</v>
      </c>
      <c r="I128" s="2">
        <v>0</v>
      </c>
      <c r="J128" s="2">
        <v>0</v>
      </c>
      <c r="K128" s="2">
        <v>0</v>
      </c>
      <c r="L128" s="2">
        <v>0</v>
      </c>
      <c r="M128" s="2">
        <v>0</v>
      </c>
      <c r="N128" s="2">
        <v>0</v>
      </c>
      <c r="O128" s="2">
        <v>0</v>
      </c>
      <c r="P128" s="2">
        <v>0</v>
      </c>
      <c r="Q128" s="2">
        <v>0</v>
      </c>
      <c r="R128" s="21">
        <f t="shared" si="83"/>
        <v>0</v>
      </c>
      <c r="S128" s="3"/>
      <c r="T128" s="2">
        <f t="shared" si="84"/>
        <v>0</v>
      </c>
      <c r="U128" s="2">
        <f t="shared" si="85"/>
        <v>0</v>
      </c>
      <c r="V128" s="2">
        <f t="shared" si="86"/>
        <v>0</v>
      </c>
      <c r="W128" s="2">
        <f t="shared" si="87"/>
        <v>0</v>
      </c>
      <c r="X128" s="21">
        <f t="shared" si="88"/>
        <v>0</v>
      </c>
      <c r="Y128" s="3"/>
      <c r="Z128" s="3"/>
      <c r="AA128" s="3"/>
      <c r="AB128" s="3"/>
      <c r="AC128" s="3"/>
      <c r="AD128" s="3"/>
      <c r="AE128" s="3"/>
      <c r="AF128" s="3"/>
      <c r="AG128" s="3"/>
      <c r="AH128" s="3"/>
      <c r="AI128" s="3"/>
      <c r="AJ128" s="3"/>
      <c r="AK128" s="3"/>
      <c r="AL128" s="3"/>
      <c r="AM128" s="3"/>
    </row>
    <row r="129" spans="3:39" hidden="1" outlineLevel="1" x14ac:dyDescent="0.2">
      <c r="C129" s="1" t="s">
        <v>30</v>
      </c>
      <c r="E129" s="3"/>
      <c r="F129" s="2" t="e">
        <f>#REF!</f>
        <v>#REF!</v>
      </c>
      <c r="G129" s="2" t="e">
        <f>#REF!</f>
        <v>#REF!</v>
      </c>
      <c r="H129" s="2" t="e">
        <f>#REF!</f>
        <v>#REF!</v>
      </c>
      <c r="I129" s="2" t="e">
        <f>#REF!</f>
        <v>#REF!</v>
      </c>
      <c r="J129" s="2" t="e">
        <f>#REF!</f>
        <v>#REF!</v>
      </c>
      <c r="K129" s="2" t="e">
        <f>#REF!</f>
        <v>#REF!</v>
      </c>
      <c r="L129" s="2" t="e">
        <f>#REF!</f>
        <v>#REF!</v>
      </c>
      <c r="M129" s="2" t="e">
        <f>#REF!</f>
        <v>#REF!</v>
      </c>
      <c r="N129" s="2" t="e">
        <f>#REF!</f>
        <v>#REF!</v>
      </c>
      <c r="O129" s="2" t="e">
        <f>#REF!</f>
        <v>#REF!</v>
      </c>
      <c r="P129" s="2" t="e">
        <f>#REF!</f>
        <v>#REF!</v>
      </c>
      <c r="Q129" s="2" t="e">
        <f>#REF!</f>
        <v>#REF!</v>
      </c>
      <c r="R129" s="21" t="e">
        <f t="shared" si="83"/>
        <v>#REF!</v>
      </c>
      <c r="S129" s="3"/>
      <c r="T129" s="2" t="e">
        <f t="shared" si="84"/>
        <v>#REF!</v>
      </c>
      <c r="U129" s="2" t="e">
        <f t="shared" si="85"/>
        <v>#REF!</v>
      </c>
      <c r="V129" s="2" t="e">
        <f t="shared" si="86"/>
        <v>#REF!</v>
      </c>
      <c r="W129" s="2" t="e">
        <f t="shared" si="87"/>
        <v>#REF!</v>
      </c>
      <c r="X129" s="21" t="e">
        <f t="shared" si="88"/>
        <v>#REF!</v>
      </c>
      <c r="Y129" s="3"/>
      <c r="Z129" s="3"/>
      <c r="AA129" s="3"/>
      <c r="AB129" s="3"/>
      <c r="AC129" s="3"/>
      <c r="AD129" s="3"/>
      <c r="AE129" s="3"/>
      <c r="AF129" s="3"/>
      <c r="AG129" s="3"/>
      <c r="AH129" s="3"/>
      <c r="AI129" s="3"/>
      <c r="AJ129" s="3"/>
      <c r="AK129" s="3"/>
      <c r="AL129" s="3"/>
      <c r="AM129" s="3"/>
    </row>
    <row r="130" spans="3:39" hidden="1" outlineLevel="1" x14ac:dyDescent="0.2">
      <c r="C130" s="1" t="s">
        <v>31</v>
      </c>
      <c r="E130" s="3"/>
      <c r="F130" s="7" t="e">
        <f>#REF!</f>
        <v>#REF!</v>
      </c>
      <c r="G130" s="7" t="e">
        <f>#REF!</f>
        <v>#REF!</v>
      </c>
      <c r="H130" s="7" t="e">
        <f>#REF!</f>
        <v>#REF!</v>
      </c>
      <c r="I130" s="7" t="e">
        <f>#REF!</f>
        <v>#REF!</v>
      </c>
      <c r="J130" s="7" t="e">
        <f>#REF!</f>
        <v>#REF!</v>
      </c>
      <c r="K130" s="7" t="e">
        <f>#REF!</f>
        <v>#REF!</v>
      </c>
      <c r="L130" s="7" t="e">
        <f>#REF!</f>
        <v>#REF!</v>
      </c>
      <c r="M130" s="7" t="e">
        <f>#REF!</f>
        <v>#REF!</v>
      </c>
      <c r="N130" s="7" t="e">
        <f>#REF!</f>
        <v>#REF!</v>
      </c>
      <c r="O130" s="7" t="e">
        <f>#REF!</f>
        <v>#REF!</v>
      </c>
      <c r="P130" s="7" t="e">
        <f>#REF!</f>
        <v>#REF!</v>
      </c>
      <c r="Q130" s="7" t="e">
        <f>#REF!</f>
        <v>#REF!</v>
      </c>
      <c r="R130" s="22" t="e">
        <f t="shared" si="83"/>
        <v>#REF!</v>
      </c>
      <c r="S130" s="3"/>
      <c r="T130" s="7" t="e">
        <f t="shared" si="84"/>
        <v>#REF!</v>
      </c>
      <c r="U130" s="7" t="e">
        <f t="shared" si="85"/>
        <v>#REF!</v>
      </c>
      <c r="V130" s="7" t="e">
        <f t="shared" si="86"/>
        <v>#REF!</v>
      </c>
      <c r="W130" s="7" t="e">
        <f t="shared" si="87"/>
        <v>#REF!</v>
      </c>
      <c r="X130" s="22" t="e">
        <f t="shared" si="88"/>
        <v>#REF!</v>
      </c>
      <c r="Y130" s="3"/>
      <c r="Z130" s="3"/>
      <c r="AA130" s="3"/>
      <c r="AB130" s="3"/>
      <c r="AC130" s="3"/>
      <c r="AD130" s="3"/>
      <c r="AE130" s="3"/>
      <c r="AF130" s="3"/>
      <c r="AG130" s="3"/>
      <c r="AH130" s="3"/>
      <c r="AI130" s="3"/>
      <c r="AJ130" s="3"/>
      <c r="AK130" s="3"/>
      <c r="AL130" s="3"/>
      <c r="AM130" s="3"/>
    </row>
    <row r="131" spans="3:39" collapsed="1" x14ac:dyDescent="0.2">
      <c r="C131" s="1" t="s">
        <v>2</v>
      </c>
      <c r="E131" s="3"/>
      <c r="F131" s="2" t="e">
        <f t="shared" ref="F131:R131" si="95">SUM(F120:F130)</f>
        <v>#REF!</v>
      </c>
      <c r="G131" s="2" t="e">
        <f t="shared" si="95"/>
        <v>#REF!</v>
      </c>
      <c r="H131" s="2" t="e">
        <f t="shared" si="95"/>
        <v>#REF!</v>
      </c>
      <c r="I131" s="2" t="e">
        <f t="shared" si="95"/>
        <v>#REF!</v>
      </c>
      <c r="J131" s="2" t="e">
        <f t="shared" si="95"/>
        <v>#REF!</v>
      </c>
      <c r="K131" s="2" t="e">
        <f t="shared" si="95"/>
        <v>#REF!</v>
      </c>
      <c r="L131" s="2" t="e">
        <f t="shared" si="95"/>
        <v>#REF!</v>
      </c>
      <c r="M131" s="2" t="e">
        <f t="shared" si="95"/>
        <v>#REF!</v>
      </c>
      <c r="N131" s="2" t="e">
        <f t="shared" si="95"/>
        <v>#REF!</v>
      </c>
      <c r="O131" s="2" t="e">
        <f t="shared" si="95"/>
        <v>#REF!</v>
      </c>
      <c r="P131" s="2" t="e">
        <f t="shared" si="95"/>
        <v>#REF!</v>
      </c>
      <c r="Q131" s="2" t="e">
        <f t="shared" si="95"/>
        <v>#REF!</v>
      </c>
      <c r="R131" s="21" t="e">
        <f t="shared" si="95"/>
        <v>#REF!</v>
      </c>
      <c r="S131" s="3"/>
      <c r="T131" s="2" t="e">
        <f>SUM(T120:T130)</f>
        <v>#REF!</v>
      </c>
      <c r="U131" s="2" t="e">
        <f>SUM(U120:U130)</f>
        <v>#REF!</v>
      </c>
      <c r="V131" s="2" t="e">
        <f>SUM(V120:V130)</f>
        <v>#REF!</v>
      </c>
      <c r="W131" s="2" t="e">
        <f>SUM(W120:W130)</f>
        <v>#REF!</v>
      </c>
      <c r="X131" s="21" t="e">
        <f>SUM(X120:X130)</f>
        <v>#REF!</v>
      </c>
      <c r="Y131" s="3"/>
      <c r="Z131" s="3"/>
      <c r="AA131" s="3"/>
      <c r="AB131" s="3"/>
      <c r="AC131" s="3"/>
      <c r="AD131" s="3"/>
      <c r="AE131" s="3"/>
      <c r="AF131" s="3"/>
      <c r="AG131" s="3"/>
      <c r="AH131" s="3"/>
      <c r="AI131" s="3"/>
      <c r="AJ131" s="3"/>
      <c r="AK131" s="3"/>
      <c r="AL131" s="3"/>
      <c r="AM131" s="3"/>
    </row>
    <row r="132" spans="3:39" x14ac:dyDescent="0.2">
      <c r="E132" s="3"/>
      <c r="F132" s="32"/>
      <c r="G132" s="32"/>
      <c r="H132" s="32"/>
      <c r="I132" s="32"/>
      <c r="J132" s="32"/>
      <c r="K132" s="32"/>
      <c r="L132" s="32"/>
      <c r="M132" s="32"/>
      <c r="N132" s="32"/>
      <c r="O132" s="32"/>
      <c r="P132" s="32"/>
      <c r="Q132" s="32"/>
      <c r="R132" s="33"/>
      <c r="S132" s="3"/>
      <c r="T132" s="32"/>
      <c r="U132" s="32"/>
      <c r="V132" s="32"/>
      <c r="W132" s="32"/>
      <c r="X132" s="33"/>
      <c r="Y132" s="3"/>
      <c r="Z132" s="3"/>
      <c r="AA132" s="3"/>
      <c r="AB132" s="3"/>
      <c r="AC132" s="3"/>
      <c r="AD132" s="3"/>
      <c r="AE132" s="3"/>
      <c r="AF132" s="3"/>
      <c r="AG132" s="3"/>
      <c r="AH132" s="3"/>
      <c r="AI132" s="3"/>
      <c r="AJ132" s="3"/>
      <c r="AK132" s="3"/>
      <c r="AL132" s="3"/>
      <c r="AM132" s="3"/>
    </row>
    <row r="133" spans="3:39" x14ac:dyDescent="0.2">
      <c r="C133" s="1" t="s">
        <v>66</v>
      </c>
      <c r="E133" s="3"/>
      <c r="F133" s="34" t="e">
        <f t="shared" ref="F133:R133" si="96">SUM(F131,F119,F109,F66)</f>
        <v>#REF!</v>
      </c>
      <c r="G133" s="34" t="e">
        <f t="shared" si="96"/>
        <v>#REF!</v>
      </c>
      <c r="H133" s="34" t="e">
        <f t="shared" si="96"/>
        <v>#REF!</v>
      </c>
      <c r="I133" s="34" t="e">
        <f t="shared" si="96"/>
        <v>#REF!</v>
      </c>
      <c r="J133" s="34" t="e">
        <f t="shared" si="96"/>
        <v>#REF!</v>
      </c>
      <c r="K133" s="34" t="e">
        <f t="shared" si="96"/>
        <v>#REF!</v>
      </c>
      <c r="L133" s="34" t="e">
        <f t="shared" si="96"/>
        <v>#REF!</v>
      </c>
      <c r="M133" s="34" t="e">
        <f t="shared" si="96"/>
        <v>#REF!</v>
      </c>
      <c r="N133" s="34" t="e">
        <f t="shared" si="96"/>
        <v>#REF!</v>
      </c>
      <c r="O133" s="34" t="e">
        <f t="shared" si="96"/>
        <v>#REF!</v>
      </c>
      <c r="P133" s="34" t="e">
        <f t="shared" si="96"/>
        <v>#REF!</v>
      </c>
      <c r="Q133" s="34" t="e">
        <f t="shared" si="96"/>
        <v>#REF!</v>
      </c>
      <c r="R133" s="35" t="e">
        <f t="shared" si="96"/>
        <v>#REF!</v>
      </c>
      <c r="S133" s="3"/>
      <c r="T133" s="34" t="e">
        <f>SUM(T131,T119,T109,T66)</f>
        <v>#REF!</v>
      </c>
      <c r="U133" s="34" t="e">
        <f>SUM(U131,U119,U109,U66)</f>
        <v>#REF!</v>
      </c>
      <c r="V133" s="34" t="e">
        <f>SUM(V131,V119,V109,V66)</f>
        <v>#REF!</v>
      </c>
      <c r="W133" s="34" t="e">
        <f>SUM(W131,W119,W109,W66)</f>
        <v>#REF!</v>
      </c>
      <c r="X133" s="35" t="e">
        <f>SUM(X131,X119,X109,X66)</f>
        <v>#REF!</v>
      </c>
      <c r="Y133" s="3"/>
      <c r="Z133" s="3"/>
      <c r="AA133" s="3"/>
      <c r="AB133" s="3"/>
      <c r="AC133" s="3"/>
      <c r="AD133" s="3"/>
      <c r="AE133" s="3"/>
      <c r="AF133" s="3"/>
      <c r="AG133" s="3"/>
      <c r="AH133" s="3"/>
      <c r="AI133" s="3"/>
      <c r="AJ133" s="3"/>
      <c r="AK133" s="3"/>
      <c r="AL133" s="3"/>
      <c r="AM133" s="3"/>
    </row>
    <row r="134" spans="3:39" x14ac:dyDescent="0.2">
      <c r="E134" s="3"/>
      <c r="F134" s="2"/>
      <c r="G134" s="2"/>
      <c r="H134" s="2"/>
      <c r="I134" s="2"/>
      <c r="J134" s="2"/>
      <c r="K134" s="2"/>
      <c r="L134" s="2"/>
      <c r="M134" s="2"/>
      <c r="N134" s="2"/>
      <c r="O134" s="2"/>
      <c r="P134" s="2"/>
      <c r="Q134" s="2"/>
      <c r="R134" s="21"/>
      <c r="S134" s="3"/>
      <c r="T134" s="2"/>
      <c r="U134" s="2"/>
      <c r="V134" s="2"/>
      <c r="W134" s="2"/>
      <c r="X134" s="21"/>
      <c r="Y134" s="3"/>
      <c r="Z134" s="3"/>
      <c r="AA134" s="3"/>
      <c r="AB134" s="3"/>
      <c r="AC134" s="3"/>
      <c r="AD134" s="3"/>
      <c r="AE134" s="3"/>
      <c r="AF134" s="3"/>
      <c r="AG134" s="3"/>
      <c r="AH134" s="3"/>
      <c r="AI134" s="3"/>
      <c r="AJ134" s="3"/>
      <c r="AK134" s="3"/>
      <c r="AL134" s="3"/>
      <c r="AM134" s="3"/>
    </row>
    <row r="135" spans="3:39" s="4" customFormat="1" ht="15" thickBot="1" x14ac:dyDescent="0.25">
      <c r="C135" s="4" t="s">
        <v>67</v>
      </c>
      <c r="E135" s="3"/>
      <c r="F135" s="28" t="e">
        <f t="shared" ref="F135:R135" si="97">F43-F133</f>
        <v>#REF!</v>
      </c>
      <c r="G135" s="28" t="e">
        <f t="shared" si="97"/>
        <v>#REF!</v>
      </c>
      <c r="H135" s="28" t="e">
        <f t="shared" si="97"/>
        <v>#REF!</v>
      </c>
      <c r="I135" s="28" t="e">
        <f t="shared" si="97"/>
        <v>#REF!</v>
      </c>
      <c r="J135" s="28" t="e">
        <f t="shared" si="97"/>
        <v>#REF!</v>
      </c>
      <c r="K135" s="28" t="e">
        <f t="shared" si="97"/>
        <v>#REF!</v>
      </c>
      <c r="L135" s="28" t="e">
        <f t="shared" si="97"/>
        <v>#REF!</v>
      </c>
      <c r="M135" s="28" t="e">
        <f t="shared" si="97"/>
        <v>#REF!</v>
      </c>
      <c r="N135" s="28" t="e">
        <f t="shared" si="97"/>
        <v>#REF!</v>
      </c>
      <c r="O135" s="28" t="e">
        <f t="shared" si="97"/>
        <v>#REF!</v>
      </c>
      <c r="P135" s="28" t="e">
        <f t="shared" si="97"/>
        <v>#REF!</v>
      </c>
      <c r="Q135" s="28" t="e">
        <f t="shared" si="97"/>
        <v>#REF!</v>
      </c>
      <c r="R135" s="29" t="e">
        <f t="shared" si="97"/>
        <v>#REF!</v>
      </c>
      <c r="S135" s="3"/>
      <c r="T135" s="28" t="e">
        <f>T43-T133</f>
        <v>#REF!</v>
      </c>
      <c r="U135" s="28" t="e">
        <f>U43-U133</f>
        <v>#REF!</v>
      </c>
      <c r="V135" s="28" t="e">
        <f>V43-V133</f>
        <v>#REF!</v>
      </c>
      <c r="W135" s="28" t="e">
        <f>W43-W133</f>
        <v>#REF!</v>
      </c>
      <c r="X135" s="29" t="e">
        <f>X43-X133</f>
        <v>#REF!</v>
      </c>
      <c r="Y135" s="3"/>
      <c r="Z135" s="3"/>
      <c r="AA135" s="3"/>
      <c r="AB135" s="3"/>
      <c r="AC135" s="3"/>
      <c r="AD135" s="3"/>
      <c r="AE135" s="3"/>
      <c r="AF135" s="3"/>
      <c r="AG135" s="3"/>
      <c r="AH135" s="3"/>
      <c r="AI135" s="3"/>
      <c r="AJ135" s="3"/>
      <c r="AK135" s="3"/>
      <c r="AL135" s="3"/>
      <c r="AM135" s="3"/>
    </row>
    <row r="136" spans="3:39" s="4" customFormat="1" ht="15" thickTop="1" x14ac:dyDescent="0.2">
      <c r="C136" s="4" t="s">
        <v>68</v>
      </c>
      <c r="F136" s="26">
        <f t="shared" ref="F136:R136" si="98">IF(ISERROR(F$135/F$12),0,F$135/F$12)</f>
        <v>0</v>
      </c>
      <c r="G136" s="26">
        <f t="shared" si="98"/>
        <v>0</v>
      </c>
      <c r="H136" s="26">
        <f t="shared" si="98"/>
        <v>0</v>
      </c>
      <c r="I136" s="26">
        <f t="shared" si="98"/>
        <v>0</v>
      </c>
      <c r="J136" s="26">
        <f t="shared" si="98"/>
        <v>0</v>
      </c>
      <c r="K136" s="26">
        <f t="shared" si="98"/>
        <v>0</v>
      </c>
      <c r="L136" s="26">
        <f t="shared" si="98"/>
        <v>0</v>
      </c>
      <c r="M136" s="26">
        <f t="shared" si="98"/>
        <v>0</v>
      </c>
      <c r="N136" s="26">
        <f t="shared" si="98"/>
        <v>0</v>
      </c>
      <c r="O136" s="26">
        <f t="shared" si="98"/>
        <v>0</v>
      </c>
      <c r="P136" s="26">
        <f t="shared" si="98"/>
        <v>0</v>
      </c>
      <c r="Q136" s="26">
        <f t="shared" si="98"/>
        <v>0</v>
      </c>
      <c r="R136" s="27">
        <f t="shared" si="98"/>
        <v>0</v>
      </c>
      <c r="T136" s="26">
        <f>IF(ISERROR(T$135/T$12),0,T$135/T$12)</f>
        <v>0</v>
      </c>
      <c r="U136" s="26">
        <f>IF(ISERROR(U$135/U$12),0,U$135/U$12)</f>
        <v>0</v>
      </c>
      <c r="V136" s="26">
        <f>IF(ISERROR(V$135/V$12),0,V$135/V$12)</f>
        <v>0</v>
      </c>
      <c r="W136" s="26">
        <f>IF(ISERROR(W$135/W$12),0,W$135/W$12)</f>
        <v>0</v>
      </c>
      <c r="X136" s="27">
        <f>IF(ISERROR(X$135/X$12),0,X$135/X$12)</f>
        <v>0</v>
      </c>
    </row>
    <row r="137" spans="3:39" x14ac:dyDescent="0.2">
      <c r="F137" s="2"/>
      <c r="R137" s="16"/>
      <c r="X137" s="16"/>
    </row>
    <row r="138" spans="3:39" x14ac:dyDescent="0.2">
      <c r="C138" s="1" t="s">
        <v>69</v>
      </c>
      <c r="E138" s="3"/>
      <c r="F138" s="2">
        <v>0</v>
      </c>
      <c r="G138" s="2">
        <v>0</v>
      </c>
      <c r="H138" s="2">
        <v>0</v>
      </c>
      <c r="I138" s="2">
        <v>0</v>
      </c>
      <c r="J138" s="2">
        <v>0</v>
      </c>
      <c r="K138" s="2">
        <v>0</v>
      </c>
      <c r="L138" s="2">
        <v>0</v>
      </c>
      <c r="M138" s="2">
        <v>0</v>
      </c>
      <c r="N138" s="2">
        <v>0</v>
      </c>
      <c r="O138" s="2">
        <v>0</v>
      </c>
      <c r="P138" s="2">
        <v>0</v>
      </c>
      <c r="Q138" s="2">
        <v>0</v>
      </c>
      <c r="R138" s="21">
        <f>SUM(F138:Q138)</f>
        <v>0</v>
      </c>
      <c r="S138" s="3"/>
      <c r="T138" s="2">
        <f t="shared" ref="T138:T141" si="99">SUM(F138:H138)</f>
        <v>0</v>
      </c>
      <c r="U138" s="2">
        <f t="shared" ref="U138:U141" si="100">SUM(I138:K138)</f>
        <v>0</v>
      </c>
      <c r="V138" s="2">
        <f t="shared" ref="V138:V141" si="101">SUM(L138:N138)</f>
        <v>0</v>
      </c>
      <c r="W138" s="2">
        <f t="shared" ref="W138:W141" si="102">SUM(O138:Q138)</f>
        <v>0</v>
      </c>
      <c r="X138" s="21">
        <f t="shared" ref="X138:X141" si="103">SUM(T138:W138)</f>
        <v>0</v>
      </c>
      <c r="Y138" s="3"/>
      <c r="Z138" s="3"/>
      <c r="AA138" s="3"/>
      <c r="AB138" s="3"/>
      <c r="AC138" s="3"/>
      <c r="AD138" s="3"/>
      <c r="AE138" s="3"/>
      <c r="AF138" s="3"/>
      <c r="AG138" s="3"/>
      <c r="AH138" s="3"/>
      <c r="AI138" s="3"/>
      <c r="AJ138" s="3"/>
      <c r="AK138" s="3"/>
    </row>
    <row r="139" spans="3:39" x14ac:dyDescent="0.2">
      <c r="C139" s="1" t="s">
        <v>70</v>
      </c>
      <c r="E139" s="3"/>
      <c r="F139" s="8">
        <v>0</v>
      </c>
      <c r="G139" s="8">
        <v>0</v>
      </c>
      <c r="H139" s="8">
        <v>0</v>
      </c>
      <c r="I139" s="8">
        <v>0</v>
      </c>
      <c r="J139" s="8">
        <v>0</v>
      </c>
      <c r="K139" s="8">
        <v>0</v>
      </c>
      <c r="L139" s="8">
        <v>0</v>
      </c>
      <c r="M139" s="8">
        <v>0</v>
      </c>
      <c r="N139" s="8">
        <v>0</v>
      </c>
      <c r="O139" s="8">
        <v>0</v>
      </c>
      <c r="P139" s="8">
        <v>0</v>
      </c>
      <c r="Q139" s="8">
        <v>0</v>
      </c>
      <c r="R139" s="21">
        <f t="shared" ref="R139:R141" si="104">SUM(F139:Q139)</f>
        <v>0</v>
      </c>
      <c r="S139" s="3"/>
      <c r="T139" s="8">
        <f t="shared" si="99"/>
        <v>0</v>
      </c>
      <c r="U139" s="8">
        <f t="shared" si="100"/>
        <v>0</v>
      </c>
      <c r="V139" s="8">
        <f t="shared" si="101"/>
        <v>0</v>
      </c>
      <c r="W139" s="8">
        <f t="shared" si="102"/>
        <v>0</v>
      </c>
      <c r="X139" s="21">
        <f t="shared" si="103"/>
        <v>0</v>
      </c>
      <c r="Y139" s="3"/>
      <c r="Z139" s="3"/>
      <c r="AA139" s="3"/>
      <c r="AB139" s="3"/>
      <c r="AC139" s="3"/>
      <c r="AD139" s="3"/>
      <c r="AE139" s="3"/>
      <c r="AF139" s="3"/>
      <c r="AG139" s="3"/>
      <c r="AH139" s="3"/>
      <c r="AI139" s="3"/>
      <c r="AJ139" s="3"/>
      <c r="AK139" s="3"/>
    </row>
    <row r="140" spans="3:39" x14ac:dyDescent="0.2">
      <c r="C140" s="1" t="s">
        <v>71</v>
      </c>
      <c r="E140" s="3"/>
      <c r="F140" s="8">
        <v>0</v>
      </c>
      <c r="G140" s="8">
        <v>0</v>
      </c>
      <c r="H140" s="8">
        <v>0</v>
      </c>
      <c r="I140" s="8">
        <v>0</v>
      </c>
      <c r="J140" s="8">
        <v>0</v>
      </c>
      <c r="K140" s="8">
        <v>0</v>
      </c>
      <c r="L140" s="8">
        <v>0</v>
      </c>
      <c r="M140" s="8">
        <v>0</v>
      </c>
      <c r="N140" s="8">
        <v>0</v>
      </c>
      <c r="O140" s="8">
        <v>0</v>
      </c>
      <c r="P140" s="8">
        <v>0</v>
      </c>
      <c r="Q140" s="8">
        <v>0</v>
      </c>
      <c r="R140" s="21">
        <f t="shared" si="104"/>
        <v>0</v>
      </c>
      <c r="S140" s="3"/>
      <c r="T140" s="8">
        <f t="shared" si="99"/>
        <v>0</v>
      </c>
      <c r="U140" s="8">
        <f t="shared" si="100"/>
        <v>0</v>
      </c>
      <c r="V140" s="8">
        <f t="shared" si="101"/>
        <v>0</v>
      </c>
      <c r="W140" s="8">
        <f t="shared" si="102"/>
        <v>0</v>
      </c>
      <c r="X140" s="21">
        <f t="shared" si="103"/>
        <v>0</v>
      </c>
      <c r="Y140" s="3"/>
      <c r="Z140" s="3"/>
      <c r="AA140" s="3"/>
      <c r="AB140" s="3"/>
      <c r="AC140" s="3"/>
      <c r="AD140" s="3"/>
      <c r="AE140" s="3"/>
      <c r="AF140" s="3"/>
      <c r="AG140" s="3"/>
      <c r="AH140" s="3"/>
      <c r="AI140" s="3"/>
      <c r="AJ140" s="3"/>
      <c r="AK140" s="3"/>
    </row>
    <row r="141" spans="3:39" x14ac:dyDescent="0.2">
      <c r="C141" s="1" t="s">
        <v>72</v>
      </c>
      <c r="E141" s="3"/>
      <c r="F141" s="7">
        <v>0</v>
      </c>
      <c r="G141" s="7">
        <v>0</v>
      </c>
      <c r="H141" s="7">
        <v>0</v>
      </c>
      <c r="I141" s="7">
        <v>0</v>
      </c>
      <c r="J141" s="7">
        <v>0</v>
      </c>
      <c r="K141" s="7">
        <v>0</v>
      </c>
      <c r="L141" s="7">
        <v>0</v>
      </c>
      <c r="M141" s="7">
        <v>0</v>
      </c>
      <c r="N141" s="7">
        <v>0</v>
      </c>
      <c r="O141" s="7">
        <v>0</v>
      </c>
      <c r="P141" s="7">
        <v>0</v>
      </c>
      <c r="Q141" s="7">
        <v>0</v>
      </c>
      <c r="R141" s="22">
        <f t="shared" si="104"/>
        <v>0</v>
      </c>
      <c r="S141" s="3"/>
      <c r="T141" s="7">
        <f t="shared" si="99"/>
        <v>0</v>
      </c>
      <c r="U141" s="7">
        <f t="shared" si="100"/>
        <v>0</v>
      </c>
      <c r="V141" s="7">
        <f t="shared" si="101"/>
        <v>0</v>
      </c>
      <c r="W141" s="7">
        <f t="shared" si="102"/>
        <v>0</v>
      </c>
      <c r="X141" s="22">
        <f t="shared" si="103"/>
        <v>0</v>
      </c>
      <c r="Y141" s="3"/>
      <c r="Z141" s="3"/>
      <c r="AA141" s="3"/>
      <c r="AB141" s="3"/>
      <c r="AC141" s="3"/>
      <c r="AD141" s="3"/>
      <c r="AE141" s="3"/>
      <c r="AF141" s="3"/>
      <c r="AG141" s="3"/>
      <c r="AH141" s="3"/>
      <c r="AI141" s="3"/>
      <c r="AJ141" s="3"/>
      <c r="AK141" s="3"/>
    </row>
    <row r="142" spans="3:39" x14ac:dyDescent="0.2">
      <c r="C142" s="1" t="s">
        <v>73</v>
      </c>
      <c r="E142" s="3"/>
      <c r="F142" s="2">
        <f t="shared" ref="F142:L142" si="105">SUM(F137:F141)</f>
        <v>0</v>
      </c>
      <c r="G142" s="2">
        <f t="shared" si="105"/>
        <v>0</v>
      </c>
      <c r="H142" s="2">
        <f t="shared" si="105"/>
        <v>0</v>
      </c>
      <c r="I142" s="2">
        <f t="shared" si="105"/>
        <v>0</v>
      </c>
      <c r="J142" s="2">
        <f t="shared" si="105"/>
        <v>0</v>
      </c>
      <c r="K142" s="2">
        <f t="shared" si="105"/>
        <v>0</v>
      </c>
      <c r="L142" s="2">
        <f t="shared" si="105"/>
        <v>0</v>
      </c>
      <c r="M142" s="2">
        <f>SUM(M138:M141)</f>
        <v>0</v>
      </c>
      <c r="N142" s="2">
        <f>SUM(N138:N141)</f>
        <v>0</v>
      </c>
      <c r="O142" s="2">
        <f>SUM(O137:O141)</f>
        <v>0</v>
      </c>
      <c r="P142" s="2">
        <f>SUM(P137:P141)</f>
        <v>0</v>
      </c>
      <c r="Q142" s="2">
        <f>SUM(Q138:Q141)</f>
        <v>0</v>
      </c>
      <c r="R142" s="21">
        <f>SUM(R138:R141)</f>
        <v>0</v>
      </c>
      <c r="S142" s="3"/>
      <c r="T142" s="2">
        <f>SUM(T138:T141)</f>
        <v>0</v>
      </c>
      <c r="U142" s="2">
        <f>SUM(U137:U141)</f>
        <v>0</v>
      </c>
      <c r="V142" s="2">
        <f>SUM(V137:V141)</f>
        <v>0</v>
      </c>
      <c r="W142" s="2">
        <f>SUM(W138:W141)</f>
        <v>0</v>
      </c>
      <c r="X142" s="21">
        <f>SUM(X138:X141)</f>
        <v>0</v>
      </c>
      <c r="Y142" s="3"/>
      <c r="Z142" s="3"/>
      <c r="AA142" s="3"/>
      <c r="AB142" s="3"/>
      <c r="AC142" s="3"/>
      <c r="AD142" s="3"/>
      <c r="AE142" s="3"/>
      <c r="AF142" s="3"/>
      <c r="AG142" s="3"/>
      <c r="AH142" s="3"/>
      <c r="AI142" s="3"/>
      <c r="AJ142" s="3"/>
      <c r="AK142" s="3"/>
    </row>
    <row r="143" spans="3:39" x14ac:dyDescent="0.2">
      <c r="E143" s="3"/>
      <c r="F143" s="2"/>
      <c r="R143" s="16"/>
      <c r="S143" s="3"/>
      <c r="X143" s="16"/>
      <c r="Y143" s="3"/>
      <c r="Z143" s="3"/>
      <c r="AA143" s="3"/>
      <c r="AB143" s="3"/>
      <c r="AC143" s="3"/>
      <c r="AD143" s="3"/>
      <c r="AE143" s="3"/>
      <c r="AF143" s="3"/>
      <c r="AG143" s="3"/>
      <c r="AH143" s="3"/>
      <c r="AI143" s="3"/>
      <c r="AJ143" s="3"/>
      <c r="AK143" s="3"/>
    </row>
    <row r="144" spans="3:39" x14ac:dyDescent="0.2">
      <c r="C144" s="1" t="s">
        <v>74</v>
      </c>
      <c r="E144" s="3"/>
      <c r="F144" s="2">
        <v>0</v>
      </c>
      <c r="G144" s="2">
        <v>0</v>
      </c>
      <c r="H144" s="2">
        <v>0</v>
      </c>
      <c r="I144" s="2">
        <v>0</v>
      </c>
      <c r="J144" s="2">
        <v>0</v>
      </c>
      <c r="K144" s="2">
        <v>0</v>
      </c>
      <c r="L144" s="2">
        <v>0</v>
      </c>
      <c r="M144" s="2">
        <v>0</v>
      </c>
      <c r="N144" s="2">
        <v>0</v>
      </c>
      <c r="O144" s="2">
        <v>0</v>
      </c>
      <c r="P144" s="2">
        <v>0</v>
      </c>
      <c r="Q144" s="2">
        <v>0</v>
      </c>
      <c r="R144" s="21">
        <f>SUM(F144:Q144)</f>
        <v>0</v>
      </c>
      <c r="S144" s="3"/>
      <c r="T144" s="2">
        <f>SUM(F144:H144)</f>
        <v>0</v>
      </c>
      <c r="U144" s="2">
        <f>SUM(I144:K144)</f>
        <v>0</v>
      </c>
      <c r="V144" s="2">
        <f>SUM(L144:N144)</f>
        <v>0</v>
      </c>
      <c r="W144" s="2">
        <f>SUM(O144:Q144)</f>
        <v>0</v>
      </c>
      <c r="X144" s="21">
        <f t="shared" ref="X144" si="106">SUM(T144:W144)</f>
        <v>0</v>
      </c>
      <c r="Y144" s="3"/>
      <c r="Z144" s="3"/>
      <c r="AA144" s="3"/>
      <c r="AB144" s="3"/>
      <c r="AC144" s="3"/>
      <c r="AD144" s="3"/>
      <c r="AE144" s="3"/>
      <c r="AF144" s="3"/>
      <c r="AG144" s="3"/>
      <c r="AH144" s="3"/>
      <c r="AI144" s="3"/>
      <c r="AJ144" s="3"/>
      <c r="AK144" s="3"/>
    </row>
    <row r="145" spans="3:37" x14ac:dyDescent="0.2">
      <c r="E145" s="3"/>
      <c r="F145" s="2"/>
      <c r="R145" s="16"/>
      <c r="S145" s="3"/>
      <c r="X145" s="16"/>
      <c r="Y145" s="3"/>
      <c r="Z145" s="3"/>
      <c r="AA145" s="3"/>
      <c r="AB145" s="3"/>
      <c r="AC145" s="3"/>
      <c r="AD145" s="3"/>
      <c r="AE145" s="3"/>
      <c r="AF145" s="3"/>
      <c r="AG145" s="3"/>
      <c r="AH145" s="3"/>
      <c r="AI145" s="3"/>
      <c r="AJ145" s="3"/>
      <c r="AK145" s="3"/>
    </row>
    <row r="146" spans="3:37" s="4" customFormat="1" ht="15" thickBot="1" x14ac:dyDescent="0.25">
      <c r="C146" s="4" t="s">
        <v>75</v>
      </c>
      <c r="E146" s="3"/>
      <c r="F146" s="36" t="e">
        <f t="shared" ref="F146:R146" si="107">F135-F142-F144</f>
        <v>#REF!</v>
      </c>
      <c r="G146" s="36" t="e">
        <f t="shared" si="107"/>
        <v>#REF!</v>
      </c>
      <c r="H146" s="36" t="e">
        <f t="shared" si="107"/>
        <v>#REF!</v>
      </c>
      <c r="I146" s="36" t="e">
        <f t="shared" si="107"/>
        <v>#REF!</v>
      </c>
      <c r="J146" s="36" t="e">
        <f t="shared" si="107"/>
        <v>#REF!</v>
      </c>
      <c r="K146" s="36" t="e">
        <f t="shared" si="107"/>
        <v>#REF!</v>
      </c>
      <c r="L146" s="36" t="e">
        <f t="shared" si="107"/>
        <v>#REF!</v>
      </c>
      <c r="M146" s="36" t="e">
        <f t="shared" si="107"/>
        <v>#REF!</v>
      </c>
      <c r="N146" s="36" t="e">
        <f t="shared" si="107"/>
        <v>#REF!</v>
      </c>
      <c r="O146" s="36" t="e">
        <f t="shared" si="107"/>
        <v>#REF!</v>
      </c>
      <c r="P146" s="36" t="e">
        <f t="shared" si="107"/>
        <v>#REF!</v>
      </c>
      <c r="Q146" s="36" t="e">
        <f t="shared" si="107"/>
        <v>#REF!</v>
      </c>
      <c r="R146" s="37" t="e">
        <f t="shared" si="107"/>
        <v>#REF!</v>
      </c>
      <c r="S146" s="3"/>
      <c r="T146" s="36" t="e">
        <f>T135-T142-T144</f>
        <v>#REF!</v>
      </c>
      <c r="U146" s="36" t="e">
        <f>U135-U142-U144</f>
        <v>#REF!</v>
      </c>
      <c r="V146" s="36" t="e">
        <f>V135-V142-V144</f>
        <v>#REF!</v>
      </c>
      <c r="W146" s="36" t="e">
        <f>W135-W142-W144</f>
        <v>#REF!</v>
      </c>
      <c r="X146" s="37" t="e">
        <f>X135-X142-X144</f>
        <v>#REF!</v>
      </c>
      <c r="Y146" s="3"/>
      <c r="Z146" s="3"/>
      <c r="AA146" s="3"/>
      <c r="AB146" s="3"/>
      <c r="AC146" s="3"/>
      <c r="AD146" s="3"/>
      <c r="AE146" s="3"/>
      <c r="AF146" s="3"/>
      <c r="AG146" s="3"/>
      <c r="AH146" s="3"/>
      <c r="AI146" s="3"/>
      <c r="AJ146" s="3"/>
      <c r="AK146" s="3"/>
    </row>
    <row r="147" spans="3:37" s="4" customFormat="1" ht="15" thickTop="1" x14ac:dyDescent="0.2">
      <c r="C147" s="4" t="s">
        <v>76</v>
      </c>
      <c r="F147" s="26">
        <f t="shared" ref="F147:R147" si="108">IF(ISERROR(F$146/F$12),0,F$146/F$12)</f>
        <v>0</v>
      </c>
      <c r="G147" s="26">
        <f t="shared" si="108"/>
        <v>0</v>
      </c>
      <c r="H147" s="26">
        <f t="shared" si="108"/>
        <v>0</v>
      </c>
      <c r="I147" s="26">
        <f t="shared" si="108"/>
        <v>0</v>
      </c>
      <c r="J147" s="26">
        <f t="shared" si="108"/>
        <v>0</v>
      </c>
      <c r="K147" s="26">
        <f t="shared" si="108"/>
        <v>0</v>
      </c>
      <c r="L147" s="26">
        <f t="shared" si="108"/>
        <v>0</v>
      </c>
      <c r="M147" s="26">
        <f t="shared" si="108"/>
        <v>0</v>
      </c>
      <c r="N147" s="26">
        <f t="shared" si="108"/>
        <v>0</v>
      </c>
      <c r="O147" s="26">
        <f t="shared" si="108"/>
        <v>0</v>
      </c>
      <c r="P147" s="26">
        <f t="shared" si="108"/>
        <v>0</v>
      </c>
      <c r="Q147" s="26">
        <f t="shared" si="108"/>
        <v>0</v>
      </c>
      <c r="R147" s="27">
        <f t="shared" si="108"/>
        <v>0</v>
      </c>
      <c r="T147" s="26">
        <f>IF(ISERROR(T$146/T$12),0,T$146/T$12)</f>
        <v>0</v>
      </c>
      <c r="U147" s="26">
        <f>IF(ISERROR(U$146/U$12),0,U$146/U$12)</f>
        <v>0</v>
      </c>
      <c r="V147" s="26">
        <f>IF(ISERROR(V$146/V$12),0,V$146/V$12)</f>
        <v>0</v>
      </c>
      <c r="W147" s="26">
        <f>IF(ISERROR(W$146/W$12),0,W$146/W$12)</f>
        <v>0</v>
      </c>
      <c r="X147" s="27">
        <f>IF(ISERROR(X$146/X$12),0,X$146/X$12)</f>
        <v>0</v>
      </c>
    </row>
    <row r="148" spans="3:37" x14ac:dyDescent="0.2">
      <c r="F148" s="3"/>
      <c r="R148" s="16"/>
      <c r="X148" s="16"/>
    </row>
    <row r="149" spans="3:37" s="4" customFormat="1" x14ac:dyDescent="0.2">
      <c r="C149" s="4" t="s">
        <v>77</v>
      </c>
      <c r="E149" s="25"/>
      <c r="F149" s="25" t="e">
        <f t="shared" ref="F149:R149" si="109">+F41+F133</f>
        <v>#REF!</v>
      </c>
      <c r="G149" s="25" t="e">
        <f t="shared" si="109"/>
        <v>#REF!</v>
      </c>
      <c r="H149" s="25" t="e">
        <f t="shared" si="109"/>
        <v>#REF!</v>
      </c>
      <c r="I149" s="25" t="e">
        <f t="shared" si="109"/>
        <v>#REF!</v>
      </c>
      <c r="J149" s="25" t="e">
        <f t="shared" si="109"/>
        <v>#REF!</v>
      </c>
      <c r="K149" s="25" t="e">
        <f t="shared" si="109"/>
        <v>#REF!</v>
      </c>
      <c r="L149" s="25" t="e">
        <f t="shared" si="109"/>
        <v>#REF!</v>
      </c>
      <c r="M149" s="25" t="e">
        <f t="shared" si="109"/>
        <v>#REF!</v>
      </c>
      <c r="N149" s="25" t="e">
        <f t="shared" si="109"/>
        <v>#REF!</v>
      </c>
      <c r="O149" s="25" t="e">
        <f t="shared" si="109"/>
        <v>#REF!</v>
      </c>
      <c r="P149" s="25" t="e">
        <f t="shared" si="109"/>
        <v>#REF!</v>
      </c>
      <c r="Q149" s="25" t="e">
        <f t="shared" si="109"/>
        <v>#REF!</v>
      </c>
      <c r="R149" s="38" t="e">
        <f t="shared" si="109"/>
        <v>#REF!</v>
      </c>
      <c r="S149" s="25"/>
      <c r="T149" s="25" t="e">
        <f>+T41+T133</f>
        <v>#REF!</v>
      </c>
      <c r="U149" s="25" t="e">
        <f>+U41+U133</f>
        <v>#REF!</v>
      </c>
      <c r="V149" s="25" t="e">
        <f>+V41+V133</f>
        <v>#REF!</v>
      </c>
      <c r="W149" s="25" t="e">
        <f>+W41+W133</f>
        <v>#REF!</v>
      </c>
      <c r="X149" s="38" t="e">
        <f>+X41+X133</f>
        <v>#REF!</v>
      </c>
      <c r="Y149" s="25"/>
      <c r="Z149" s="25"/>
      <c r="AA149" s="25"/>
      <c r="AB149" s="25"/>
      <c r="AC149" s="25"/>
      <c r="AD149" s="25"/>
      <c r="AE149" s="25"/>
      <c r="AF149" s="25"/>
      <c r="AG149" s="25"/>
      <c r="AH149" s="25"/>
      <c r="AI149" s="25"/>
      <c r="AJ149" s="25"/>
      <c r="AK149" s="25"/>
    </row>
    <row r="150" spans="3:37" ht="15" thickBot="1" x14ac:dyDescent="0.25">
      <c r="F150" s="3"/>
      <c r="R150" s="39"/>
      <c r="X150" s="39"/>
    </row>
    <row r="154" spans="3:37" x14ac:dyDescent="0.2">
      <c r="C154" s="11"/>
      <c r="D154" s="11"/>
    </row>
    <row r="155" spans="3:37" x14ac:dyDescent="0.2">
      <c r="C155" s="11"/>
      <c r="D155" s="11"/>
    </row>
    <row r="156" spans="3:37" x14ac:dyDescent="0.2">
      <c r="C156" s="40"/>
      <c r="D156" s="40"/>
    </row>
  </sheetData>
  <sheetProtection password="CF1D" sheet="1" objects="1" scenarios="1"/>
  <mergeCells count="2">
    <mergeCell ref="F6:R6"/>
    <mergeCell ref="T6:X6"/>
  </mergeCells>
  <pageMargins left="0.7" right="0.7" top="0.75" bottom="0.75" header="0.3" footer="0.3"/>
  <ignoredErrors>
    <ignoredError sqref="T10:X11 T49:X52 T21:X48 T53:X190 T17:W18"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0"/>
  <sheetViews>
    <sheetView tabSelected="1" zoomScaleNormal="100" workbookViewId="0">
      <pane xSplit="1" ySplit="1" topLeftCell="B2" activePane="bottomRight" state="frozen"/>
      <selection pane="topRight" activeCell="B1" sqref="B1"/>
      <selection pane="bottomLeft" activeCell="A2" sqref="A2"/>
      <selection pane="bottomRight" activeCell="E3" sqref="E3"/>
    </sheetView>
  </sheetViews>
  <sheetFormatPr baseColWidth="10" defaultColWidth="8.83203125" defaultRowHeight="15" x14ac:dyDescent="0.2"/>
  <cols>
    <col min="1" max="1" width="53.6640625" style="136" bestFit="1" customWidth="1"/>
    <col min="2" max="2" width="16" style="136" bestFit="1" customWidth="1"/>
    <col min="3" max="6" width="13.6640625" customWidth="1"/>
    <col min="7" max="7" width="12.6640625" bestFit="1" customWidth="1"/>
    <col min="8" max="13" width="13.6640625" customWidth="1"/>
    <col min="14" max="14" width="13.5" bestFit="1" customWidth="1"/>
    <col min="15" max="15" width="15.33203125" customWidth="1"/>
  </cols>
  <sheetData>
    <row r="1" spans="1:14" x14ac:dyDescent="0.2">
      <c r="A1" s="120" t="s">
        <v>120</v>
      </c>
      <c r="B1" s="121">
        <v>43466</v>
      </c>
      <c r="C1" s="121">
        <v>43497</v>
      </c>
      <c r="D1" s="121">
        <v>43525</v>
      </c>
      <c r="E1" s="121">
        <v>43556</v>
      </c>
      <c r="F1" s="121">
        <v>43586</v>
      </c>
      <c r="G1" s="121">
        <v>43617</v>
      </c>
      <c r="H1" s="121">
        <v>43647</v>
      </c>
      <c r="I1" s="121">
        <v>43678</v>
      </c>
      <c r="J1" s="121">
        <v>43709</v>
      </c>
      <c r="K1" s="121">
        <v>43739</v>
      </c>
      <c r="L1" s="121">
        <v>43770</v>
      </c>
      <c r="M1" s="121">
        <v>43800</v>
      </c>
      <c r="N1" s="121" t="s">
        <v>142</v>
      </c>
    </row>
    <row r="2" spans="1:14" s="55" customFormat="1" x14ac:dyDescent="0.2">
      <c r="A2" s="122"/>
      <c r="B2" s="123"/>
      <c r="C2" s="123"/>
      <c r="D2" s="123"/>
      <c r="E2" s="123"/>
      <c r="F2" s="123"/>
      <c r="G2" s="123"/>
      <c r="H2" s="123"/>
      <c r="I2" s="123"/>
      <c r="J2" s="123"/>
      <c r="K2" s="123"/>
      <c r="L2" s="123"/>
      <c r="M2" s="123"/>
    </row>
    <row r="3" spans="1:14" s="55" customFormat="1" x14ac:dyDescent="0.2">
      <c r="A3" s="140" t="s">
        <v>184</v>
      </c>
      <c r="B3" s="123"/>
      <c r="C3" s="123"/>
      <c r="D3" s="123"/>
      <c r="E3" s="123"/>
      <c r="F3" s="123"/>
      <c r="G3" s="123"/>
      <c r="H3" s="123"/>
      <c r="I3" s="123"/>
      <c r="J3" s="123"/>
      <c r="K3" s="123"/>
      <c r="L3" s="123"/>
      <c r="M3" s="123"/>
    </row>
    <row r="4" spans="1:14" s="42" customFormat="1" x14ac:dyDescent="0.2">
      <c r="A4" s="124" t="s">
        <v>143</v>
      </c>
      <c r="B4" s="126">
        <f>B21*12</f>
        <v>1374000</v>
      </c>
      <c r="C4" s="126">
        <f t="shared" ref="C4:M4" si="0">C21*12</f>
        <v>1564260</v>
      </c>
      <c r="D4" s="126">
        <f t="shared" si="0"/>
        <v>1794617.4000000001</v>
      </c>
      <c r="E4" s="126">
        <f t="shared" si="0"/>
        <v>1980671.2260000003</v>
      </c>
      <c r="F4" s="126">
        <f t="shared" si="0"/>
        <v>2206864.5137400003</v>
      </c>
      <c r="G4" s="126">
        <f t="shared" si="0"/>
        <v>2448795.8686026004</v>
      </c>
      <c r="H4" s="126">
        <f t="shared" si="0"/>
        <v>2730307.9099165741</v>
      </c>
      <c r="I4" s="126">
        <f t="shared" si="0"/>
        <v>2967004.8308174089</v>
      </c>
      <c r="J4" s="126">
        <f t="shared" si="0"/>
        <v>3243334.7825092347</v>
      </c>
      <c r="K4" s="126">
        <f t="shared" si="0"/>
        <v>3534901.4346841425</v>
      </c>
      <c r="L4" s="126">
        <f t="shared" si="0"/>
        <v>3865552.4203373012</v>
      </c>
      <c r="M4" s="126">
        <f t="shared" si="0"/>
        <v>4210896.8961339286</v>
      </c>
      <c r="N4" s="117">
        <f>M4</f>
        <v>4210896.8961339286</v>
      </c>
    </row>
    <row r="5" spans="1:14" s="42" customFormat="1" ht="5.25" customHeight="1" x14ac:dyDescent="0.2">
      <c r="A5" s="124"/>
      <c r="B5" s="126"/>
      <c r="C5" s="126"/>
      <c r="D5" s="126"/>
      <c r="E5" s="126"/>
      <c r="F5" s="126"/>
      <c r="G5" s="125"/>
      <c r="H5" s="126"/>
      <c r="I5" s="126"/>
      <c r="J5" s="126"/>
      <c r="K5" s="126"/>
      <c r="L5" s="126"/>
      <c r="M5" s="126"/>
    </row>
    <row r="6" spans="1:14" x14ac:dyDescent="0.2">
      <c r="A6" s="127" t="s">
        <v>144</v>
      </c>
      <c r="B6" s="128">
        <v>100000</v>
      </c>
      <c r="C6" s="129">
        <f t="shared" ref="C6:M6" si="1">B21</f>
        <v>114500</v>
      </c>
      <c r="D6" s="129">
        <f t="shared" si="1"/>
        <v>130355</v>
      </c>
      <c r="E6" s="129">
        <f t="shared" si="1"/>
        <v>149551.45000000001</v>
      </c>
      <c r="F6" s="129">
        <f>E21</f>
        <v>165055.93550000002</v>
      </c>
      <c r="G6" s="129">
        <f t="shared" si="1"/>
        <v>183905.37614500002</v>
      </c>
      <c r="H6" s="129">
        <f t="shared" si="1"/>
        <v>204066.32238355002</v>
      </c>
      <c r="I6" s="129">
        <f t="shared" si="1"/>
        <v>227525.65915971453</v>
      </c>
      <c r="J6" s="129">
        <f t="shared" si="1"/>
        <v>247250.4025681174</v>
      </c>
      <c r="K6" s="129">
        <f t="shared" si="1"/>
        <v>270277.89854243625</v>
      </c>
      <c r="L6" s="129">
        <f t="shared" si="1"/>
        <v>294575.11955701187</v>
      </c>
      <c r="M6" s="129">
        <f t="shared" si="1"/>
        <v>322129.36836144177</v>
      </c>
    </row>
    <row r="7" spans="1:14" ht="6" customHeight="1" x14ac:dyDescent="0.2">
      <c r="A7" s="127"/>
      <c r="B7" s="128"/>
      <c r="C7" s="129"/>
      <c r="D7" s="129"/>
      <c r="E7" s="129"/>
      <c r="F7" s="129"/>
      <c r="G7" s="129"/>
      <c r="H7" s="129"/>
      <c r="I7" s="129"/>
      <c r="J7" s="129"/>
      <c r="K7" s="129"/>
      <c r="L7" s="129"/>
      <c r="M7" s="129"/>
    </row>
    <row r="8" spans="1:14" x14ac:dyDescent="0.2">
      <c r="A8" s="127" t="s">
        <v>145</v>
      </c>
      <c r="B8" s="129">
        <f>B9-B18</f>
        <v>14500</v>
      </c>
      <c r="C8" s="129">
        <f t="shared" ref="C8:M8" si="2">C9-C18</f>
        <v>15855</v>
      </c>
      <c r="D8" s="129">
        <f t="shared" si="2"/>
        <v>19196.45</v>
      </c>
      <c r="E8" s="129">
        <f t="shared" si="2"/>
        <v>15504.485499999999</v>
      </c>
      <c r="F8" s="129">
        <f>F9-F18</f>
        <v>18849.440644999999</v>
      </c>
      <c r="G8" s="129">
        <f>G9-G18</f>
        <v>20160.946238550001</v>
      </c>
      <c r="H8" s="129">
        <f t="shared" si="2"/>
        <v>23459.336776164499</v>
      </c>
      <c r="I8" s="129">
        <f t="shared" si="2"/>
        <v>19724.743408402854</v>
      </c>
      <c r="J8" s="129">
        <f t="shared" si="2"/>
        <v>23027.495974318826</v>
      </c>
      <c r="K8" s="129">
        <f t="shared" si="2"/>
        <v>24297.221014575636</v>
      </c>
      <c r="L8" s="129">
        <f t="shared" si="2"/>
        <v>27554.248804429881</v>
      </c>
      <c r="M8" s="129">
        <f t="shared" si="2"/>
        <v>28778.706316385582</v>
      </c>
    </row>
    <row r="9" spans="1:14" x14ac:dyDescent="0.2">
      <c r="A9" s="130" t="s">
        <v>89</v>
      </c>
      <c r="B9" s="129">
        <f>B10*B11+B12*B13+B14*B15</f>
        <v>15500</v>
      </c>
      <c r="C9" s="129">
        <f t="shared" ref="C9:M9" si="3">C10*C11+C12*C13+C14*C15</f>
        <v>17000</v>
      </c>
      <c r="D9" s="129">
        <f>D10*D11+D12*D13+D14*D15</f>
        <v>20500</v>
      </c>
      <c r="E9" s="129">
        <f t="shared" si="3"/>
        <v>17000</v>
      </c>
      <c r="F9" s="129">
        <f>F10*F11+F12*F13+F14*F15</f>
        <v>20500</v>
      </c>
      <c r="G9" s="129">
        <f>G10*G11+G12*G13+G14*G15</f>
        <v>22000</v>
      </c>
      <c r="H9" s="129">
        <f t="shared" si="3"/>
        <v>25500</v>
      </c>
      <c r="I9" s="129">
        <f t="shared" si="3"/>
        <v>22000</v>
      </c>
      <c r="J9" s="129">
        <f t="shared" si="3"/>
        <v>25500</v>
      </c>
      <c r="K9" s="129">
        <f t="shared" si="3"/>
        <v>27000</v>
      </c>
      <c r="L9" s="129">
        <f t="shared" si="3"/>
        <v>30500</v>
      </c>
      <c r="M9" s="129">
        <f t="shared" si="3"/>
        <v>32000</v>
      </c>
    </row>
    <row r="10" spans="1:14" x14ac:dyDescent="0.2">
      <c r="A10" s="131" t="s">
        <v>146</v>
      </c>
      <c r="B10" s="132">
        <v>3</v>
      </c>
      <c r="C10" s="133">
        <f>B10+B12-C16</f>
        <v>3</v>
      </c>
      <c r="D10" s="133">
        <f>C10+C12-D16</f>
        <v>4</v>
      </c>
      <c r="E10" s="133">
        <f t="shared" ref="E10" si="4">D10+D12-E16</f>
        <v>3</v>
      </c>
      <c r="F10" s="133">
        <f>E10+E12-F16</f>
        <v>4</v>
      </c>
      <c r="G10" s="133">
        <f>F10+F12-G16</f>
        <v>4</v>
      </c>
      <c r="H10" s="133">
        <f>G10+G12-H16</f>
        <v>5</v>
      </c>
      <c r="I10" s="133">
        <f>H10+H12-I16</f>
        <v>4</v>
      </c>
      <c r="J10" s="133">
        <f t="shared" ref="J10:L10" si="5">I10+I12-J16</f>
        <v>5</v>
      </c>
      <c r="K10" s="133">
        <f t="shared" si="5"/>
        <v>5</v>
      </c>
      <c r="L10" s="133">
        <f t="shared" si="5"/>
        <v>6</v>
      </c>
      <c r="M10" s="133">
        <f>L10+L12-M16</f>
        <v>6</v>
      </c>
    </row>
    <row r="11" spans="1:14" x14ac:dyDescent="0.2">
      <c r="A11" s="131" t="s">
        <v>147</v>
      </c>
      <c r="B11" s="128">
        <v>5000</v>
      </c>
      <c r="C11" s="128">
        <v>5000</v>
      </c>
      <c r="D11" s="128">
        <v>5000</v>
      </c>
      <c r="E11" s="128">
        <v>5000</v>
      </c>
      <c r="F11" s="128">
        <v>5000</v>
      </c>
      <c r="G11" s="128">
        <v>5000</v>
      </c>
      <c r="H11" s="128">
        <v>5000</v>
      </c>
      <c r="I11" s="128">
        <v>5000</v>
      </c>
      <c r="J11" s="128">
        <v>5000</v>
      </c>
      <c r="K11" s="128">
        <v>5000</v>
      </c>
      <c r="L11" s="128">
        <v>5000</v>
      </c>
      <c r="M11" s="128">
        <v>5000</v>
      </c>
    </row>
    <row r="12" spans="1:14" x14ac:dyDescent="0.2">
      <c r="A12" s="131" t="s">
        <v>148</v>
      </c>
      <c r="B12" s="132">
        <v>0</v>
      </c>
      <c r="C12" s="133">
        <f t="shared" ref="C12:F12" si="6">B14</f>
        <v>1</v>
      </c>
      <c r="D12" s="133">
        <f t="shared" si="6"/>
        <v>0</v>
      </c>
      <c r="E12" s="133">
        <f t="shared" si="6"/>
        <v>1</v>
      </c>
      <c r="F12" s="133">
        <f t="shared" si="6"/>
        <v>0</v>
      </c>
      <c r="G12" s="133">
        <f>F14</f>
        <v>1</v>
      </c>
      <c r="H12" s="133">
        <f t="shared" ref="H12" si="7">G14</f>
        <v>0</v>
      </c>
      <c r="I12" s="133">
        <f>H14</f>
        <v>1</v>
      </c>
      <c r="J12" s="133">
        <f t="shared" ref="J12:L12" si="8">I14</f>
        <v>0</v>
      </c>
      <c r="K12" s="133">
        <f t="shared" si="8"/>
        <v>1</v>
      </c>
      <c r="L12" s="133">
        <f t="shared" si="8"/>
        <v>0</v>
      </c>
      <c r="M12" s="133">
        <f>L14</f>
        <v>1</v>
      </c>
    </row>
    <row r="13" spans="1:14" x14ac:dyDescent="0.2">
      <c r="A13" s="131" t="s">
        <v>149</v>
      </c>
      <c r="B13" s="128">
        <v>2000</v>
      </c>
      <c r="C13" s="128">
        <v>2000</v>
      </c>
      <c r="D13" s="128">
        <v>2000</v>
      </c>
      <c r="E13" s="128">
        <v>2000</v>
      </c>
      <c r="F13" s="128">
        <v>2000</v>
      </c>
      <c r="G13" s="128">
        <v>2000</v>
      </c>
      <c r="H13" s="128">
        <v>2000</v>
      </c>
      <c r="I13" s="128">
        <v>2000</v>
      </c>
      <c r="J13" s="128">
        <v>2000</v>
      </c>
      <c r="K13" s="128">
        <v>2000</v>
      </c>
      <c r="L13" s="128">
        <v>2000</v>
      </c>
      <c r="M13" s="128">
        <v>2000</v>
      </c>
    </row>
    <row r="14" spans="1:14" x14ac:dyDescent="0.2">
      <c r="A14" s="131" t="s">
        <v>150</v>
      </c>
      <c r="B14" s="132">
        <v>1</v>
      </c>
      <c r="C14" s="132">
        <v>0</v>
      </c>
      <c r="D14" s="132">
        <v>1</v>
      </c>
      <c r="E14" s="132">
        <v>0</v>
      </c>
      <c r="F14" s="132">
        <v>1</v>
      </c>
      <c r="G14" s="132">
        <v>0</v>
      </c>
      <c r="H14" s="132">
        <v>1</v>
      </c>
      <c r="I14" s="132">
        <v>0</v>
      </c>
      <c r="J14" s="132">
        <v>1</v>
      </c>
      <c r="K14" s="132">
        <v>0</v>
      </c>
      <c r="L14" s="132">
        <v>1</v>
      </c>
      <c r="M14" s="132">
        <v>0</v>
      </c>
    </row>
    <row r="15" spans="1:14" x14ac:dyDescent="0.2">
      <c r="A15" s="131" t="s">
        <v>151</v>
      </c>
      <c r="B15" s="128">
        <v>500</v>
      </c>
      <c r="C15" s="128">
        <v>500</v>
      </c>
      <c r="D15" s="128">
        <v>500</v>
      </c>
      <c r="E15" s="128">
        <v>500</v>
      </c>
      <c r="F15" s="128">
        <v>500</v>
      </c>
      <c r="G15" s="128">
        <v>500</v>
      </c>
      <c r="H15" s="128">
        <v>500</v>
      </c>
      <c r="I15" s="128">
        <v>500</v>
      </c>
      <c r="J15" s="128">
        <v>500</v>
      </c>
      <c r="K15" s="128">
        <v>500</v>
      </c>
      <c r="L15" s="128">
        <v>500</v>
      </c>
      <c r="M15" s="128">
        <v>500</v>
      </c>
    </row>
    <row r="16" spans="1:14" x14ac:dyDescent="0.2">
      <c r="A16" s="131" t="s">
        <v>152</v>
      </c>
      <c r="B16" s="132">
        <v>0</v>
      </c>
      <c r="C16" s="132">
        <v>0</v>
      </c>
      <c r="D16" s="132">
        <v>0</v>
      </c>
      <c r="E16" s="132">
        <v>1</v>
      </c>
      <c r="F16" s="132">
        <v>0</v>
      </c>
      <c r="G16" s="132">
        <v>0</v>
      </c>
      <c r="H16" s="132">
        <v>0</v>
      </c>
      <c r="I16" s="132">
        <v>1</v>
      </c>
      <c r="J16" s="132">
        <v>0</v>
      </c>
      <c r="K16" s="132">
        <v>0</v>
      </c>
      <c r="L16" s="132">
        <v>0</v>
      </c>
      <c r="M16" s="132">
        <v>0</v>
      </c>
    </row>
    <row r="17" spans="1:15" x14ac:dyDescent="0.2">
      <c r="A17" s="131" t="s">
        <v>153</v>
      </c>
      <c r="B17" s="133">
        <f t="shared" ref="B17:M17" si="9">B10+B12+B14</f>
        <v>4</v>
      </c>
      <c r="C17" s="133">
        <f t="shared" si="9"/>
        <v>4</v>
      </c>
      <c r="D17" s="133">
        <f t="shared" si="9"/>
        <v>5</v>
      </c>
      <c r="E17" s="133">
        <f t="shared" si="9"/>
        <v>4</v>
      </c>
      <c r="F17" s="133">
        <f>F10+F12+F14</f>
        <v>5</v>
      </c>
      <c r="G17" s="133">
        <f>G10+G12+G14</f>
        <v>5</v>
      </c>
      <c r="H17" s="133">
        <f t="shared" si="9"/>
        <v>6</v>
      </c>
      <c r="I17" s="133">
        <f t="shared" si="9"/>
        <v>5</v>
      </c>
      <c r="J17" s="133">
        <f t="shared" si="9"/>
        <v>6</v>
      </c>
      <c r="K17" s="133">
        <f t="shared" si="9"/>
        <v>6</v>
      </c>
      <c r="L17" s="133">
        <f t="shared" si="9"/>
        <v>7</v>
      </c>
      <c r="M17" s="133">
        <f t="shared" si="9"/>
        <v>7</v>
      </c>
    </row>
    <row r="18" spans="1:15" x14ac:dyDescent="0.2">
      <c r="A18" s="130" t="s">
        <v>141</v>
      </c>
      <c r="B18" s="129">
        <f t="shared" ref="B18:M18" si="10">B6*B19</f>
        <v>1000</v>
      </c>
      <c r="C18" s="129">
        <f t="shared" si="10"/>
        <v>1145</v>
      </c>
      <c r="D18" s="129">
        <f t="shared" si="10"/>
        <v>1303.55</v>
      </c>
      <c r="E18" s="129">
        <f t="shared" si="10"/>
        <v>1495.5145000000002</v>
      </c>
      <c r="F18" s="129">
        <f>F6*F19</f>
        <v>1650.5593550000003</v>
      </c>
      <c r="G18" s="129">
        <f>G6*G19</f>
        <v>1839.0537614500001</v>
      </c>
      <c r="H18" s="129">
        <f t="shared" si="10"/>
        <v>2040.6632238355003</v>
      </c>
      <c r="I18" s="129">
        <f t="shared" si="10"/>
        <v>2275.2565915971454</v>
      </c>
      <c r="J18" s="129">
        <f t="shared" si="10"/>
        <v>2472.504025681174</v>
      </c>
      <c r="K18" s="129">
        <f t="shared" si="10"/>
        <v>2702.7789854243624</v>
      </c>
      <c r="L18" s="129">
        <f t="shared" si="10"/>
        <v>2945.7511955701189</v>
      </c>
      <c r="M18" s="129">
        <f t="shared" si="10"/>
        <v>3221.2936836144177</v>
      </c>
    </row>
    <row r="19" spans="1:15" x14ac:dyDescent="0.2">
      <c r="A19" s="131" t="s">
        <v>154</v>
      </c>
      <c r="B19" s="134">
        <v>0.01</v>
      </c>
      <c r="C19" s="134">
        <v>0.01</v>
      </c>
      <c r="D19" s="134">
        <v>0.01</v>
      </c>
      <c r="E19" s="134">
        <v>0.01</v>
      </c>
      <c r="F19" s="134">
        <v>0.01</v>
      </c>
      <c r="G19" s="134">
        <v>0.01</v>
      </c>
      <c r="H19" s="134">
        <v>0.01</v>
      </c>
      <c r="I19" s="134">
        <v>0.01</v>
      </c>
      <c r="J19" s="134">
        <v>0.01</v>
      </c>
      <c r="K19" s="134">
        <v>0.01</v>
      </c>
      <c r="L19" s="134">
        <v>0.01</v>
      </c>
      <c r="M19" s="134">
        <v>0.01</v>
      </c>
    </row>
    <row r="20" spans="1:15" ht="5.25" customHeight="1" x14ac:dyDescent="0.2">
      <c r="A20" s="131"/>
      <c r="B20" s="134"/>
      <c r="C20" s="134"/>
      <c r="D20" s="134"/>
      <c r="E20" s="134"/>
      <c r="F20" s="134"/>
      <c r="G20" s="134"/>
      <c r="H20" s="134"/>
      <c r="I20" s="134"/>
      <c r="J20" s="134"/>
      <c r="K20" s="134"/>
      <c r="L20" s="134"/>
      <c r="M20" s="134"/>
    </row>
    <row r="21" spans="1:15" x14ac:dyDescent="0.2">
      <c r="A21" s="127" t="s">
        <v>155</v>
      </c>
      <c r="B21" s="129">
        <f t="shared" ref="B21:M21" si="11">B6+B8</f>
        <v>114500</v>
      </c>
      <c r="C21" s="129">
        <f t="shared" si="11"/>
        <v>130355</v>
      </c>
      <c r="D21" s="129">
        <f t="shared" si="11"/>
        <v>149551.45000000001</v>
      </c>
      <c r="E21" s="129">
        <f t="shared" si="11"/>
        <v>165055.93550000002</v>
      </c>
      <c r="F21" s="129">
        <f>F6+F8</f>
        <v>183905.37614500002</v>
      </c>
      <c r="G21" s="129">
        <f t="shared" si="11"/>
        <v>204066.32238355002</v>
      </c>
      <c r="H21" s="129">
        <f t="shared" si="11"/>
        <v>227525.65915971453</v>
      </c>
      <c r="I21" s="129">
        <f t="shared" si="11"/>
        <v>247250.4025681174</v>
      </c>
      <c r="J21" s="129">
        <f t="shared" si="11"/>
        <v>270277.89854243625</v>
      </c>
      <c r="K21" s="129">
        <f t="shared" si="11"/>
        <v>294575.11955701187</v>
      </c>
      <c r="L21" s="129">
        <f t="shared" si="11"/>
        <v>322129.36836144177</v>
      </c>
      <c r="M21" s="129">
        <f t="shared" si="11"/>
        <v>350908.07467782736</v>
      </c>
      <c r="N21" s="135"/>
    </row>
    <row r="22" spans="1:15" x14ac:dyDescent="0.2">
      <c r="A22" s="127"/>
      <c r="B22" s="129"/>
      <c r="C22" s="129"/>
      <c r="D22" s="129"/>
      <c r="E22" s="129"/>
      <c r="F22" s="129"/>
      <c r="G22" s="129"/>
      <c r="H22" s="129"/>
      <c r="I22" s="129"/>
      <c r="J22" s="129"/>
      <c r="K22" s="129"/>
      <c r="L22" s="129"/>
      <c r="M22" s="129"/>
      <c r="N22" s="135"/>
    </row>
    <row r="23" spans="1:15" s="55" customFormat="1" x14ac:dyDescent="0.2">
      <c r="A23" s="140" t="s">
        <v>185</v>
      </c>
      <c r="B23" s="141"/>
      <c r="C23" s="141"/>
      <c r="D23" s="141"/>
      <c r="E23" s="141"/>
      <c r="F23" s="141"/>
      <c r="G23" s="141"/>
      <c r="H23" s="141"/>
      <c r="I23" s="141"/>
      <c r="J23" s="141"/>
      <c r="K23" s="141"/>
      <c r="L23" s="141"/>
      <c r="M23" s="141"/>
      <c r="N23" s="142"/>
    </row>
    <row r="24" spans="1:15" s="55" customFormat="1" x14ac:dyDescent="0.2">
      <c r="A24" s="143" t="s">
        <v>140</v>
      </c>
      <c r="B24" s="144">
        <f t="shared" ref="B24:M24" si="12">B55*12</f>
        <v>1384992</v>
      </c>
      <c r="C24" s="144">
        <f t="shared" si="12"/>
        <v>1578790.08</v>
      </c>
      <c r="D24" s="144">
        <f t="shared" si="12"/>
        <v>1795706.1791999997</v>
      </c>
      <c r="E24" s="144">
        <f t="shared" si="12"/>
        <v>2025141.1174079999</v>
      </c>
      <c r="F24" s="144">
        <f t="shared" si="12"/>
        <v>2266969.7062339201</v>
      </c>
      <c r="G24" s="144">
        <f>G55*12</f>
        <v>2523660.0091715809</v>
      </c>
      <c r="H24" s="144">
        <f t="shared" si="12"/>
        <v>2799095.4090798651</v>
      </c>
      <c r="I24" s="144">
        <f t="shared" si="12"/>
        <v>3093088.4549890663</v>
      </c>
      <c r="J24" s="144">
        <f t="shared" si="12"/>
        <v>3401421.5704391757</v>
      </c>
      <c r="K24" s="144">
        <f t="shared" si="12"/>
        <v>3726543.354734784</v>
      </c>
      <c r="L24" s="144">
        <f t="shared" si="12"/>
        <v>4068285.9211874362</v>
      </c>
      <c r="M24" s="144">
        <f t="shared" si="12"/>
        <v>4438291.061975562</v>
      </c>
      <c r="N24" s="145">
        <f>M24</f>
        <v>4438291.061975562</v>
      </c>
      <c r="O24" s="146"/>
    </row>
    <row r="25" spans="1:15" s="55" customFormat="1" ht="6.75" customHeight="1" x14ac:dyDescent="0.2">
      <c r="A25" s="143"/>
      <c r="B25" s="144"/>
      <c r="C25" s="144"/>
      <c r="D25" s="144"/>
      <c r="E25" s="144"/>
      <c r="F25" s="144"/>
      <c r="G25" s="147"/>
      <c r="H25" s="144"/>
      <c r="I25" s="144"/>
      <c r="J25" s="144"/>
      <c r="K25" s="144"/>
      <c r="L25" s="144"/>
      <c r="M25" s="144"/>
      <c r="N25" s="118"/>
    </row>
    <row r="26" spans="1:15" s="55" customFormat="1" x14ac:dyDescent="0.2">
      <c r="A26" s="148" t="s">
        <v>144</v>
      </c>
      <c r="B26" s="141">
        <f>B6</f>
        <v>100000</v>
      </c>
      <c r="C26" s="141">
        <f t="shared" ref="C26:M26" si="13">B55</f>
        <v>115416</v>
      </c>
      <c r="D26" s="141">
        <f t="shared" si="13"/>
        <v>131565.84</v>
      </c>
      <c r="E26" s="141">
        <f t="shared" si="13"/>
        <v>149642.18159999998</v>
      </c>
      <c r="F26" s="141">
        <f>E55</f>
        <v>168761.75978399999</v>
      </c>
      <c r="G26" s="141">
        <f>F55</f>
        <v>188914.14218616</v>
      </c>
      <c r="H26" s="141">
        <f t="shared" si="13"/>
        <v>210305.0007642984</v>
      </c>
      <c r="I26" s="141">
        <f t="shared" si="13"/>
        <v>233257.95075665542</v>
      </c>
      <c r="J26" s="141">
        <f t="shared" si="13"/>
        <v>257757.37124908887</v>
      </c>
      <c r="K26" s="141">
        <f t="shared" si="13"/>
        <v>283451.79753659799</v>
      </c>
      <c r="L26" s="141">
        <f t="shared" si="13"/>
        <v>310545.27956123202</v>
      </c>
      <c r="M26" s="141">
        <f t="shared" si="13"/>
        <v>339023.82676561968</v>
      </c>
    </row>
    <row r="27" spans="1:15" s="55" customFormat="1" ht="6.75" customHeight="1" x14ac:dyDescent="0.2">
      <c r="A27" s="148"/>
      <c r="B27" s="149"/>
      <c r="C27" s="141"/>
      <c r="D27" s="141"/>
      <c r="E27" s="141"/>
      <c r="F27" s="141"/>
      <c r="G27" s="141"/>
      <c r="H27" s="141"/>
      <c r="I27" s="141"/>
      <c r="J27" s="141"/>
      <c r="K27" s="141"/>
      <c r="L27" s="141"/>
      <c r="M27" s="141"/>
    </row>
    <row r="28" spans="1:15" s="55" customFormat="1" x14ac:dyDescent="0.2">
      <c r="A28" s="148" t="s">
        <v>145</v>
      </c>
      <c r="B28" s="141">
        <f>B29-B52</f>
        <v>15416</v>
      </c>
      <c r="C28" s="141">
        <f t="shared" ref="C28:M28" si="14">C29-C52</f>
        <v>16149.84</v>
      </c>
      <c r="D28" s="141">
        <f t="shared" si="14"/>
        <v>18076.341599999996</v>
      </c>
      <c r="E28" s="141">
        <f t="shared" si="14"/>
        <v>19119.578184000002</v>
      </c>
      <c r="F28" s="141">
        <f>F29-F52</f>
        <v>20152.382402160001</v>
      </c>
      <c r="G28" s="141">
        <f>G29-G52</f>
        <v>21390.858578138395</v>
      </c>
      <c r="H28" s="141">
        <f t="shared" si="14"/>
        <v>22952.949992357015</v>
      </c>
      <c r="I28" s="141">
        <f t="shared" si="14"/>
        <v>24499.420492433444</v>
      </c>
      <c r="J28" s="141">
        <f t="shared" si="14"/>
        <v>25694.426287509112</v>
      </c>
      <c r="K28" s="141">
        <f t="shared" si="14"/>
        <v>27093.482024634017</v>
      </c>
      <c r="L28" s="141">
        <f t="shared" si="14"/>
        <v>28478.54720438768</v>
      </c>
      <c r="M28" s="141">
        <f t="shared" si="14"/>
        <v>30833.761732343803</v>
      </c>
    </row>
    <row r="29" spans="1:15" s="55" customFormat="1" x14ac:dyDescent="0.2">
      <c r="A29" s="150" t="s">
        <v>89</v>
      </c>
      <c r="B29" s="141">
        <f>B30+B37+B44</f>
        <v>16416</v>
      </c>
      <c r="C29" s="141">
        <f t="shared" ref="C29:M29" si="15">C30+C37+C44</f>
        <v>17304</v>
      </c>
      <c r="D29" s="141">
        <f t="shared" si="15"/>
        <v>19391.999999999996</v>
      </c>
      <c r="E29" s="141">
        <f t="shared" si="15"/>
        <v>20616</v>
      </c>
      <c r="F29" s="141">
        <f>F30+F37+F44</f>
        <v>21840</v>
      </c>
      <c r="G29" s="141">
        <f>G30+G37+G44</f>
        <v>23279.999999999996</v>
      </c>
      <c r="H29" s="141">
        <f t="shared" si="15"/>
        <v>25056</v>
      </c>
      <c r="I29" s="141">
        <f t="shared" si="15"/>
        <v>26832</v>
      </c>
      <c r="J29" s="141">
        <f t="shared" si="15"/>
        <v>28272</v>
      </c>
      <c r="K29" s="141">
        <f t="shared" si="15"/>
        <v>29927.999999999996</v>
      </c>
      <c r="L29" s="141">
        <f t="shared" si="15"/>
        <v>31584</v>
      </c>
      <c r="M29" s="141">
        <f t="shared" si="15"/>
        <v>34224</v>
      </c>
    </row>
    <row r="30" spans="1:15" s="55" customFormat="1" x14ac:dyDescent="0.2">
      <c r="A30" s="151" t="s">
        <v>121</v>
      </c>
      <c r="B30" s="152">
        <f>B31*B32</f>
        <v>9600</v>
      </c>
      <c r="C30" s="152">
        <f t="shared" ref="C30:M30" si="16">C31*C32</f>
        <v>9600</v>
      </c>
      <c r="D30" s="152">
        <f t="shared" si="16"/>
        <v>10799.999999999998</v>
      </c>
      <c r="E30" s="152">
        <f t="shared" si="16"/>
        <v>10799.999999999998</v>
      </c>
      <c r="F30" s="152">
        <f t="shared" si="16"/>
        <v>10799.999999999998</v>
      </c>
      <c r="G30" s="152">
        <f>G31*G32</f>
        <v>10799.999999999998</v>
      </c>
      <c r="H30" s="152">
        <f t="shared" si="16"/>
        <v>10799.999999999998</v>
      </c>
      <c r="I30" s="152">
        <f t="shared" si="16"/>
        <v>10799.999999999998</v>
      </c>
      <c r="J30" s="152">
        <f t="shared" si="16"/>
        <v>10799.999999999998</v>
      </c>
      <c r="K30" s="152">
        <f t="shared" si="16"/>
        <v>10799.999999999998</v>
      </c>
      <c r="L30" s="152">
        <f t="shared" si="16"/>
        <v>10799.999999999998</v>
      </c>
      <c r="M30" s="152">
        <f t="shared" si="16"/>
        <v>10799.999999999998</v>
      </c>
    </row>
    <row r="31" spans="1:15" s="55" customFormat="1" x14ac:dyDescent="0.2">
      <c r="A31" s="153" t="s">
        <v>122</v>
      </c>
      <c r="B31" s="149">
        <v>2000</v>
      </c>
      <c r="C31" s="149">
        <v>2000</v>
      </c>
      <c r="D31" s="149">
        <v>2000</v>
      </c>
      <c r="E31" s="149">
        <v>2000</v>
      </c>
      <c r="F31" s="149">
        <v>2000</v>
      </c>
      <c r="G31" s="149">
        <v>2000</v>
      </c>
      <c r="H31" s="149">
        <v>2000</v>
      </c>
      <c r="I31" s="149">
        <v>2000</v>
      </c>
      <c r="J31" s="149">
        <v>2000</v>
      </c>
      <c r="K31" s="149">
        <v>2000</v>
      </c>
      <c r="L31" s="149">
        <v>2000</v>
      </c>
      <c r="M31" s="149">
        <v>2000</v>
      </c>
    </row>
    <row r="32" spans="1:15" s="55" customFormat="1" x14ac:dyDescent="0.2">
      <c r="A32" s="153" t="s">
        <v>123</v>
      </c>
      <c r="B32" s="154">
        <f>B33*B34</f>
        <v>4.8</v>
      </c>
      <c r="C32" s="154">
        <f t="shared" ref="C32:M32" si="17">C33*C34</f>
        <v>4.8</v>
      </c>
      <c r="D32" s="154">
        <f t="shared" si="17"/>
        <v>5.3999999999999995</v>
      </c>
      <c r="E32" s="154">
        <f t="shared" si="17"/>
        <v>5.3999999999999995</v>
      </c>
      <c r="F32" s="154">
        <f t="shared" si="17"/>
        <v>5.3999999999999995</v>
      </c>
      <c r="G32" s="154">
        <f>G33*G34</f>
        <v>5.3999999999999995</v>
      </c>
      <c r="H32" s="154">
        <f t="shared" si="17"/>
        <v>5.3999999999999995</v>
      </c>
      <c r="I32" s="154">
        <f t="shared" si="17"/>
        <v>5.3999999999999995</v>
      </c>
      <c r="J32" s="154">
        <f t="shared" si="17"/>
        <v>5.3999999999999995</v>
      </c>
      <c r="K32" s="154">
        <f t="shared" si="17"/>
        <v>5.3999999999999995</v>
      </c>
      <c r="L32" s="154">
        <f t="shared" si="17"/>
        <v>5.3999999999999995</v>
      </c>
      <c r="M32" s="154">
        <f t="shared" si="17"/>
        <v>5.3999999999999995</v>
      </c>
    </row>
    <row r="33" spans="1:13" s="55" customFormat="1" x14ac:dyDescent="0.2">
      <c r="A33" s="155" t="s">
        <v>124</v>
      </c>
      <c r="B33" s="156">
        <v>0.03</v>
      </c>
      <c r="C33" s="156">
        <v>0.03</v>
      </c>
      <c r="D33" s="156">
        <v>0.03</v>
      </c>
      <c r="E33" s="156">
        <v>0.03</v>
      </c>
      <c r="F33" s="156">
        <v>0.03</v>
      </c>
      <c r="G33" s="156">
        <v>0.03</v>
      </c>
      <c r="H33" s="156">
        <v>0.03</v>
      </c>
      <c r="I33" s="156">
        <v>0.03</v>
      </c>
      <c r="J33" s="156">
        <v>0.03</v>
      </c>
      <c r="K33" s="156">
        <v>0.03</v>
      </c>
      <c r="L33" s="156">
        <v>0.03</v>
      </c>
      <c r="M33" s="156">
        <v>0.03</v>
      </c>
    </row>
    <row r="34" spans="1:13" s="55" customFormat="1" x14ac:dyDescent="0.2">
      <c r="A34" s="155" t="s">
        <v>125</v>
      </c>
      <c r="B34" s="157">
        <f>B35*B36</f>
        <v>160</v>
      </c>
      <c r="C34" s="157">
        <f t="shared" ref="C34:M34" si="18">C35*C36</f>
        <v>160</v>
      </c>
      <c r="D34" s="157">
        <f t="shared" si="18"/>
        <v>180</v>
      </c>
      <c r="E34" s="157">
        <f t="shared" si="18"/>
        <v>180</v>
      </c>
      <c r="F34" s="157">
        <f t="shared" si="18"/>
        <v>180</v>
      </c>
      <c r="G34" s="157">
        <f>G35*G36</f>
        <v>180</v>
      </c>
      <c r="H34" s="157">
        <f t="shared" si="18"/>
        <v>180</v>
      </c>
      <c r="I34" s="157">
        <f t="shared" si="18"/>
        <v>180</v>
      </c>
      <c r="J34" s="157">
        <f t="shared" si="18"/>
        <v>180</v>
      </c>
      <c r="K34" s="157">
        <f t="shared" si="18"/>
        <v>180</v>
      </c>
      <c r="L34" s="157">
        <f t="shared" si="18"/>
        <v>180</v>
      </c>
      <c r="M34" s="157">
        <f t="shared" si="18"/>
        <v>180</v>
      </c>
    </row>
    <row r="35" spans="1:13" s="55" customFormat="1" x14ac:dyDescent="0.2">
      <c r="A35" s="158" t="s">
        <v>186</v>
      </c>
      <c r="B35" s="159">
        <f>B62-2</f>
        <v>8</v>
      </c>
      <c r="C35" s="159">
        <v>8</v>
      </c>
      <c r="D35" s="159">
        <v>9</v>
      </c>
      <c r="E35" s="159">
        <v>9</v>
      </c>
      <c r="F35" s="159">
        <v>9</v>
      </c>
      <c r="G35" s="159">
        <v>9</v>
      </c>
      <c r="H35" s="159">
        <v>9</v>
      </c>
      <c r="I35" s="159">
        <v>9</v>
      </c>
      <c r="J35" s="159">
        <v>9</v>
      </c>
      <c r="K35" s="159">
        <v>9</v>
      </c>
      <c r="L35" s="159">
        <v>9</v>
      </c>
      <c r="M35" s="159">
        <v>9</v>
      </c>
    </row>
    <row r="36" spans="1:13" s="55" customFormat="1" x14ac:dyDescent="0.2">
      <c r="A36" s="158" t="s">
        <v>187</v>
      </c>
      <c r="B36" s="159">
        <v>20</v>
      </c>
      <c r="C36" s="159">
        <v>20</v>
      </c>
      <c r="D36" s="159">
        <v>20</v>
      </c>
      <c r="E36" s="159">
        <v>20</v>
      </c>
      <c r="F36" s="159">
        <v>20</v>
      </c>
      <c r="G36" s="159">
        <v>20</v>
      </c>
      <c r="H36" s="159">
        <v>20</v>
      </c>
      <c r="I36" s="159">
        <v>20</v>
      </c>
      <c r="J36" s="159">
        <v>20</v>
      </c>
      <c r="K36" s="159">
        <v>20</v>
      </c>
      <c r="L36" s="159">
        <v>20</v>
      </c>
      <c r="M36" s="159">
        <v>20</v>
      </c>
    </row>
    <row r="37" spans="1:13" s="55" customFormat="1" x14ac:dyDescent="0.2">
      <c r="A37" s="151" t="s">
        <v>126</v>
      </c>
      <c r="B37" s="152">
        <f>B38*B39</f>
        <v>3360</v>
      </c>
      <c r="C37" s="152">
        <f t="shared" ref="C37:M37" si="19">C38*C39</f>
        <v>4032</v>
      </c>
      <c r="D37" s="152">
        <f t="shared" si="19"/>
        <v>4704</v>
      </c>
      <c r="E37" s="152">
        <f t="shared" si="19"/>
        <v>5712</v>
      </c>
      <c r="F37" s="152">
        <f t="shared" si="19"/>
        <v>6720</v>
      </c>
      <c r="G37" s="152">
        <f>G38*G39</f>
        <v>7727.9999999999991</v>
      </c>
      <c r="H37" s="152">
        <f t="shared" si="19"/>
        <v>9072</v>
      </c>
      <c r="I37" s="152">
        <f t="shared" si="19"/>
        <v>10416</v>
      </c>
      <c r="J37" s="152">
        <f t="shared" si="19"/>
        <v>11424</v>
      </c>
      <c r="K37" s="152">
        <f t="shared" si="19"/>
        <v>12431.999999999998</v>
      </c>
      <c r="L37" s="152">
        <f t="shared" si="19"/>
        <v>13440</v>
      </c>
      <c r="M37" s="152">
        <f t="shared" si="19"/>
        <v>14783.999999999998</v>
      </c>
    </row>
    <row r="38" spans="1:13" s="55" customFormat="1" x14ac:dyDescent="0.2">
      <c r="A38" s="153" t="s">
        <v>127</v>
      </c>
      <c r="B38" s="149">
        <v>1400</v>
      </c>
      <c r="C38" s="149">
        <v>1400</v>
      </c>
      <c r="D38" s="149">
        <v>1400</v>
      </c>
      <c r="E38" s="149">
        <v>1400</v>
      </c>
      <c r="F38" s="149">
        <v>1400</v>
      </c>
      <c r="G38" s="149">
        <v>1400</v>
      </c>
      <c r="H38" s="149">
        <v>1400</v>
      </c>
      <c r="I38" s="149">
        <v>1400</v>
      </c>
      <c r="J38" s="149">
        <v>1400</v>
      </c>
      <c r="K38" s="149">
        <v>1400</v>
      </c>
      <c r="L38" s="149">
        <v>1400</v>
      </c>
      <c r="M38" s="149">
        <v>1400</v>
      </c>
    </row>
    <row r="39" spans="1:13" s="55" customFormat="1" x14ac:dyDescent="0.2">
      <c r="A39" s="153" t="s">
        <v>128</v>
      </c>
      <c r="B39" s="154">
        <f>B40*B41</f>
        <v>2.4</v>
      </c>
      <c r="C39" s="154">
        <f t="shared" ref="C39:M39" si="20">C40*C41</f>
        <v>2.88</v>
      </c>
      <c r="D39" s="154">
        <f t="shared" si="20"/>
        <v>3.36</v>
      </c>
      <c r="E39" s="154">
        <f t="shared" si="20"/>
        <v>4.08</v>
      </c>
      <c r="F39" s="154">
        <f t="shared" si="20"/>
        <v>4.8</v>
      </c>
      <c r="G39" s="154">
        <f t="shared" si="20"/>
        <v>5.52</v>
      </c>
      <c r="H39" s="154">
        <f t="shared" si="20"/>
        <v>6.4799999999999995</v>
      </c>
      <c r="I39" s="154">
        <f t="shared" si="20"/>
        <v>7.4399999999999995</v>
      </c>
      <c r="J39" s="154">
        <f t="shared" si="20"/>
        <v>8.16</v>
      </c>
      <c r="K39" s="154">
        <f t="shared" si="20"/>
        <v>8.879999999999999</v>
      </c>
      <c r="L39" s="154">
        <f t="shared" si="20"/>
        <v>9.6</v>
      </c>
      <c r="M39" s="154">
        <f t="shared" si="20"/>
        <v>10.559999999999999</v>
      </c>
    </row>
    <row r="40" spans="1:13" s="55" customFormat="1" x14ac:dyDescent="0.2">
      <c r="A40" s="155" t="s">
        <v>129</v>
      </c>
      <c r="B40" s="156">
        <v>0.12</v>
      </c>
      <c r="C40" s="156">
        <v>0.12</v>
      </c>
      <c r="D40" s="156">
        <v>0.12</v>
      </c>
      <c r="E40" s="156">
        <v>0.12</v>
      </c>
      <c r="F40" s="156">
        <v>0.12</v>
      </c>
      <c r="G40" s="156">
        <v>0.12</v>
      </c>
      <c r="H40" s="156">
        <v>0.12</v>
      </c>
      <c r="I40" s="156">
        <v>0.12</v>
      </c>
      <c r="J40" s="156">
        <v>0.12</v>
      </c>
      <c r="K40" s="156">
        <v>0.12</v>
      </c>
      <c r="L40" s="156">
        <v>0.12</v>
      </c>
      <c r="M40" s="156">
        <v>0.12</v>
      </c>
    </row>
    <row r="41" spans="1:13" s="55" customFormat="1" x14ac:dyDescent="0.2">
      <c r="A41" s="155" t="s">
        <v>130</v>
      </c>
      <c r="B41" s="154">
        <f>B42*B43</f>
        <v>20</v>
      </c>
      <c r="C41" s="154">
        <f t="shared" ref="C41:M41" si="21">C42*C43</f>
        <v>24</v>
      </c>
      <c r="D41" s="154">
        <f t="shared" si="21"/>
        <v>28</v>
      </c>
      <c r="E41" s="154">
        <f t="shared" si="21"/>
        <v>34</v>
      </c>
      <c r="F41" s="154">
        <f t="shared" si="21"/>
        <v>40</v>
      </c>
      <c r="G41" s="154">
        <f t="shared" si="21"/>
        <v>46</v>
      </c>
      <c r="H41" s="154">
        <f t="shared" si="21"/>
        <v>54</v>
      </c>
      <c r="I41" s="154">
        <f t="shared" si="21"/>
        <v>62</v>
      </c>
      <c r="J41" s="154">
        <f t="shared" si="21"/>
        <v>68</v>
      </c>
      <c r="K41" s="154">
        <f t="shared" si="21"/>
        <v>74</v>
      </c>
      <c r="L41" s="154">
        <f t="shared" si="21"/>
        <v>80</v>
      </c>
      <c r="M41" s="154">
        <f t="shared" si="21"/>
        <v>88</v>
      </c>
    </row>
    <row r="42" spans="1:13" s="55" customFormat="1" x14ac:dyDescent="0.2">
      <c r="A42" s="158" t="s">
        <v>131</v>
      </c>
      <c r="B42" s="159">
        <v>100</v>
      </c>
      <c r="C42" s="159">
        <v>120</v>
      </c>
      <c r="D42" s="159">
        <v>140</v>
      </c>
      <c r="E42" s="159">
        <v>170</v>
      </c>
      <c r="F42" s="159">
        <v>200</v>
      </c>
      <c r="G42" s="159">
        <v>230</v>
      </c>
      <c r="H42" s="159">
        <v>270</v>
      </c>
      <c r="I42" s="159">
        <v>310</v>
      </c>
      <c r="J42" s="159">
        <v>340</v>
      </c>
      <c r="K42" s="159">
        <v>370</v>
      </c>
      <c r="L42" s="159">
        <v>400</v>
      </c>
      <c r="M42" s="159">
        <v>440</v>
      </c>
    </row>
    <row r="43" spans="1:13" s="55" customFormat="1" x14ac:dyDescent="0.2">
      <c r="A43" s="158" t="s">
        <v>132</v>
      </c>
      <c r="B43" s="156">
        <v>0.2</v>
      </c>
      <c r="C43" s="156">
        <v>0.2</v>
      </c>
      <c r="D43" s="156">
        <v>0.2</v>
      </c>
      <c r="E43" s="156">
        <v>0.2</v>
      </c>
      <c r="F43" s="156">
        <v>0.2</v>
      </c>
      <c r="G43" s="156">
        <v>0.2</v>
      </c>
      <c r="H43" s="156">
        <v>0.2</v>
      </c>
      <c r="I43" s="156">
        <v>0.2</v>
      </c>
      <c r="J43" s="156">
        <v>0.2</v>
      </c>
      <c r="K43" s="156">
        <v>0.2</v>
      </c>
      <c r="L43" s="156">
        <v>0.2</v>
      </c>
      <c r="M43" s="156">
        <v>0.2</v>
      </c>
    </row>
    <row r="44" spans="1:13" s="55" customFormat="1" x14ac:dyDescent="0.2">
      <c r="A44" s="151" t="s">
        <v>133</v>
      </c>
      <c r="B44" s="152">
        <f>B45*B46</f>
        <v>3456</v>
      </c>
      <c r="C44" s="152">
        <f t="shared" ref="C44:M44" si="22">C45*C46</f>
        <v>3672</v>
      </c>
      <c r="D44" s="152">
        <f t="shared" si="22"/>
        <v>3887.9999999999995</v>
      </c>
      <c r="E44" s="152">
        <f t="shared" si="22"/>
        <v>4104</v>
      </c>
      <c r="F44" s="152">
        <f t="shared" si="22"/>
        <v>4320</v>
      </c>
      <c r="G44" s="152">
        <f>G45*G46</f>
        <v>4752</v>
      </c>
      <c r="H44" s="152">
        <f t="shared" si="22"/>
        <v>5184</v>
      </c>
      <c r="I44" s="152">
        <f t="shared" si="22"/>
        <v>5616</v>
      </c>
      <c r="J44" s="152">
        <f t="shared" si="22"/>
        <v>6048</v>
      </c>
      <c r="K44" s="152">
        <f t="shared" si="22"/>
        <v>6695.9999999999991</v>
      </c>
      <c r="L44" s="152">
        <f t="shared" si="22"/>
        <v>7344</v>
      </c>
      <c r="M44" s="152">
        <f t="shared" si="22"/>
        <v>8640</v>
      </c>
    </row>
    <row r="45" spans="1:13" s="55" customFormat="1" x14ac:dyDescent="0.2">
      <c r="A45" s="153" t="s">
        <v>134</v>
      </c>
      <c r="B45" s="149">
        <v>1600</v>
      </c>
      <c r="C45" s="149">
        <v>1600</v>
      </c>
      <c r="D45" s="149">
        <v>1600</v>
      </c>
      <c r="E45" s="149">
        <v>1600</v>
      </c>
      <c r="F45" s="149">
        <v>1600</v>
      </c>
      <c r="G45" s="149">
        <v>1600</v>
      </c>
      <c r="H45" s="149">
        <v>1600</v>
      </c>
      <c r="I45" s="149">
        <v>1600</v>
      </c>
      <c r="J45" s="149">
        <v>1600</v>
      </c>
      <c r="K45" s="149">
        <v>1600</v>
      </c>
      <c r="L45" s="149">
        <v>1600</v>
      </c>
      <c r="M45" s="149">
        <v>1600</v>
      </c>
    </row>
    <row r="46" spans="1:13" s="55" customFormat="1" x14ac:dyDescent="0.2">
      <c r="A46" s="153" t="s">
        <v>135</v>
      </c>
      <c r="B46" s="154">
        <f>B47*B48</f>
        <v>2.16</v>
      </c>
      <c r="C46" s="154">
        <f t="shared" ref="C46:M46" si="23">C47*C48</f>
        <v>2.2949999999999999</v>
      </c>
      <c r="D46" s="154">
        <f t="shared" si="23"/>
        <v>2.4299999999999997</v>
      </c>
      <c r="E46" s="154">
        <f t="shared" si="23"/>
        <v>2.5649999999999999</v>
      </c>
      <c r="F46" s="154">
        <f t="shared" si="23"/>
        <v>2.6999999999999997</v>
      </c>
      <c r="G46" s="154">
        <f>G47*G48</f>
        <v>2.9699999999999998</v>
      </c>
      <c r="H46" s="154">
        <f t="shared" si="23"/>
        <v>3.2399999999999998</v>
      </c>
      <c r="I46" s="154">
        <f t="shared" si="23"/>
        <v>3.51</v>
      </c>
      <c r="J46" s="154">
        <f t="shared" si="23"/>
        <v>3.78</v>
      </c>
      <c r="K46" s="154">
        <f t="shared" si="23"/>
        <v>4.1849999999999996</v>
      </c>
      <c r="L46" s="154">
        <f t="shared" si="23"/>
        <v>4.59</v>
      </c>
      <c r="M46" s="154">
        <f t="shared" si="23"/>
        <v>5.3999999999999995</v>
      </c>
    </row>
    <row r="47" spans="1:13" s="55" customFormat="1" x14ac:dyDescent="0.2">
      <c r="A47" s="155" t="s">
        <v>136</v>
      </c>
      <c r="B47" s="156">
        <v>0.06</v>
      </c>
      <c r="C47" s="156">
        <v>0.06</v>
      </c>
      <c r="D47" s="156">
        <v>0.06</v>
      </c>
      <c r="E47" s="156">
        <v>0.06</v>
      </c>
      <c r="F47" s="156">
        <v>0.06</v>
      </c>
      <c r="G47" s="156">
        <v>0.06</v>
      </c>
      <c r="H47" s="156">
        <v>0.06</v>
      </c>
      <c r="I47" s="156">
        <v>0.06</v>
      </c>
      <c r="J47" s="156">
        <v>0.06</v>
      </c>
      <c r="K47" s="156">
        <v>0.06</v>
      </c>
      <c r="L47" s="156">
        <v>0.06</v>
      </c>
      <c r="M47" s="156">
        <v>0.06</v>
      </c>
    </row>
    <row r="48" spans="1:13" s="55" customFormat="1" x14ac:dyDescent="0.2">
      <c r="A48" s="155" t="s">
        <v>137</v>
      </c>
      <c r="B48" s="157">
        <f>B49*B50</f>
        <v>36</v>
      </c>
      <c r="C48" s="157">
        <f t="shared" ref="C48:M48" si="24">C49*C50</f>
        <v>38.25</v>
      </c>
      <c r="D48" s="157">
        <f t="shared" si="24"/>
        <v>40.5</v>
      </c>
      <c r="E48" s="157">
        <f t="shared" si="24"/>
        <v>42.75</v>
      </c>
      <c r="F48" s="157">
        <f t="shared" si="24"/>
        <v>45</v>
      </c>
      <c r="G48" s="157">
        <f t="shared" si="24"/>
        <v>49.5</v>
      </c>
      <c r="H48" s="157">
        <f t="shared" si="24"/>
        <v>54</v>
      </c>
      <c r="I48" s="157">
        <f t="shared" si="24"/>
        <v>58.5</v>
      </c>
      <c r="J48" s="157">
        <f t="shared" si="24"/>
        <v>63</v>
      </c>
      <c r="K48" s="157">
        <f t="shared" si="24"/>
        <v>69.75</v>
      </c>
      <c r="L48" s="157">
        <f t="shared" si="24"/>
        <v>76.5</v>
      </c>
      <c r="M48" s="157">
        <f t="shared" si="24"/>
        <v>90</v>
      </c>
    </row>
    <row r="49" spans="1:15" s="55" customFormat="1" x14ac:dyDescent="0.2">
      <c r="A49" s="158" t="s">
        <v>138</v>
      </c>
      <c r="B49" s="159">
        <v>400</v>
      </c>
      <c r="C49" s="159">
        <v>425</v>
      </c>
      <c r="D49" s="159">
        <v>450</v>
      </c>
      <c r="E49" s="159">
        <v>475</v>
      </c>
      <c r="F49" s="159">
        <v>500</v>
      </c>
      <c r="G49" s="159">
        <v>550</v>
      </c>
      <c r="H49" s="159">
        <v>600</v>
      </c>
      <c r="I49" s="159">
        <v>650</v>
      </c>
      <c r="J49" s="159">
        <v>700</v>
      </c>
      <c r="K49" s="159">
        <v>775</v>
      </c>
      <c r="L49" s="159">
        <v>850</v>
      </c>
      <c r="M49" s="159">
        <v>1000</v>
      </c>
    </row>
    <row r="50" spans="1:15" s="55" customFormat="1" x14ac:dyDescent="0.2">
      <c r="A50" s="158" t="s">
        <v>139</v>
      </c>
      <c r="B50" s="156">
        <v>0.09</v>
      </c>
      <c r="C50" s="156">
        <v>0.09</v>
      </c>
      <c r="D50" s="156">
        <v>0.09</v>
      </c>
      <c r="E50" s="156">
        <v>0.09</v>
      </c>
      <c r="F50" s="156">
        <v>0.09</v>
      </c>
      <c r="G50" s="156">
        <v>0.09</v>
      </c>
      <c r="H50" s="156">
        <v>0.09</v>
      </c>
      <c r="I50" s="156">
        <v>0.09</v>
      </c>
      <c r="J50" s="156">
        <v>0.09</v>
      </c>
      <c r="K50" s="156">
        <v>0.09</v>
      </c>
      <c r="L50" s="156">
        <v>0.09</v>
      </c>
      <c r="M50" s="156">
        <v>0.09</v>
      </c>
    </row>
    <row r="51" spans="1:15" s="55" customFormat="1" ht="6.75" customHeight="1" x14ac:dyDescent="0.2">
      <c r="A51" s="151"/>
      <c r="B51" s="160"/>
      <c r="C51" s="160"/>
      <c r="D51" s="160"/>
      <c r="E51" s="160"/>
      <c r="F51" s="160"/>
      <c r="G51" s="160"/>
      <c r="H51" s="160"/>
      <c r="I51" s="160"/>
      <c r="J51" s="160"/>
      <c r="K51" s="160"/>
      <c r="L51" s="160"/>
      <c r="M51" s="160"/>
    </row>
    <row r="52" spans="1:15" s="55" customFormat="1" x14ac:dyDescent="0.2">
      <c r="A52" s="150" t="s">
        <v>141</v>
      </c>
      <c r="B52" s="141">
        <f t="shared" ref="B52:M52" si="25">B26*B53</f>
        <v>1000</v>
      </c>
      <c r="C52" s="141">
        <f t="shared" si="25"/>
        <v>1154.1600000000001</v>
      </c>
      <c r="D52" s="141">
        <f t="shared" si="25"/>
        <v>1315.6584</v>
      </c>
      <c r="E52" s="141">
        <f t="shared" si="25"/>
        <v>1496.4218159999998</v>
      </c>
      <c r="F52" s="141">
        <f t="shared" si="25"/>
        <v>1687.6175978399999</v>
      </c>
      <c r="G52" s="141">
        <f t="shared" si="25"/>
        <v>1889.1414218616001</v>
      </c>
      <c r="H52" s="141">
        <f t="shared" si="25"/>
        <v>2103.0500076429839</v>
      </c>
      <c r="I52" s="141">
        <f t="shared" si="25"/>
        <v>2332.5795075665542</v>
      </c>
      <c r="J52" s="141">
        <f t="shared" si="25"/>
        <v>2577.5737124908887</v>
      </c>
      <c r="K52" s="141">
        <f t="shared" si="25"/>
        <v>2834.51797536598</v>
      </c>
      <c r="L52" s="141">
        <f t="shared" si="25"/>
        <v>3105.4527956123202</v>
      </c>
      <c r="M52" s="141">
        <f t="shared" si="25"/>
        <v>3390.238267656197</v>
      </c>
    </row>
    <row r="53" spans="1:15" s="55" customFormat="1" x14ac:dyDescent="0.2">
      <c r="A53" s="151" t="s">
        <v>154</v>
      </c>
      <c r="B53" s="161">
        <v>0.01</v>
      </c>
      <c r="C53" s="161">
        <v>0.01</v>
      </c>
      <c r="D53" s="161">
        <v>0.01</v>
      </c>
      <c r="E53" s="161">
        <v>0.01</v>
      </c>
      <c r="F53" s="161">
        <v>0.01</v>
      </c>
      <c r="G53" s="161">
        <v>0.01</v>
      </c>
      <c r="H53" s="161">
        <v>0.01</v>
      </c>
      <c r="I53" s="161">
        <v>0.01</v>
      </c>
      <c r="J53" s="161">
        <v>0.01</v>
      </c>
      <c r="K53" s="161">
        <v>0.01</v>
      </c>
      <c r="L53" s="161">
        <v>0.01</v>
      </c>
      <c r="M53" s="161">
        <v>0.01</v>
      </c>
    </row>
    <row r="54" spans="1:15" s="55" customFormat="1" ht="8.25" customHeight="1" x14ac:dyDescent="0.2">
      <c r="A54" s="151"/>
      <c r="B54" s="161"/>
      <c r="C54" s="161"/>
      <c r="D54" s="161"/>
      <c r="E54" s="161"/>
      <c r="F54" s="161"/>
      <c r="G54" s="161"/>
      <c r="H54" s="161"/>
      <c r="I54" s="161"/>
      <c r="J54" s="161"/>
      <c r="K54" s="161"/>
      <c r="L54" s="161"/>
      <c r="M54" s="161"/>
    </row>
    <row r="55" spans="1:15" s="118" customFormat="1" x14ac:dyDescent="0.2">
      <c r="A55" s="148" t="s">
        <v>155</v>
      </c>
      <c r="B55" s="141">
        <f t="shared" ref="B55:M55" si="26">B26+B28</f>
        <v>115416</v>
      </c>
      <c r="C55" s="141">
        <f t="shared" si="26"/>
        <v>131565.84</v>
      </c>
      <c r="D55" s="141">
        <f t="shared" si="26"/>
        <v>149642.18159999998</v>
      </c>
      <c r="E55" s="141">
        <f t="shared" si="26"/>
        <v>168761.75978399999</v>
      </c>
      <c r="F55" s="141">
        <f t="shared" si="26"/>
        <v>188914.14218616</v>
      </c>
      <c r="G55" s="141">
        <f t="shared" si="26"/>
        <v>210305.0007642984</v>
      </c>
      <c r="H55" s="141">
        <f t="shared" si="26"/>
        <v>233257.95075665542</v>
      </c>
      <c r="I55" s="141">
        <f t="shared" si="26"/>
        <v>257757.37124908887</v>
      </c>
      <c r="J55" s="141">
        <f t="shared" si="26"/>
        <v>283451.79753659799</v>
      </c>
      <c r="K55" s="141">
        <f t="shared" si="26"/>
        <v>310545.27956123202</v>
      </c>
      <c r="L55" s="141">
        <f t="shared" si="26"/>
        <v>339023.82676561968</v>
      </c>
      <c r="M55" s="141">
        <f t="shared" si="26"/>
        <v>369857.5884979635</v>
      </c>
      <c r="N55" s="142"/>
    </row>
    <row r="56" spans="1:15" s="42" customFormat="1" x14ac:dyDescent="0.2">
      <c r="A56" s="127"/>
      <c r="B56" s="129"/>
      <c r="C56" s="129"/>
      <c r="D56" s="129"/>
      <c r="E56" s="129"/>
      <c r="F56" s="129"/>
      <c r="G56" s="129"/>
      <c r="H56" s="129"/>
      <c r="I56" s="129"/>
      <c r="J56" s="129"/>
      <c r="K56" s="129"/>
      <c r="L56" s="129"/>
      <c r="M56" s="129"/>
      <c r="N56" s="135"/>
    </row>
    <row r="57" spans="1:15" s="42" customFormat="1" x14ac:dyDescent="0.2">
      <c r="A57" s="124" t="s">
        <v>105</v>
      </c>
      <c r="B57" s="126">
        <f>B59+B71</f>
        <v>227000</v>
      </c>
      <c r="C57" s="126">
        <f t="shared" ref="C57:M57" si="27">C59+C71</f>
        <v>231000</v>
      </c>
      <c r="D57" s="126">
        <f t="shared" si="27"/>
        <v>244000</v>
      </c>
      <c r="E57" s="126">
        <f t="shared" si="27"/>
        <v>239000</v>
      </c>
      <c r="F57" s="126">
        <f>F59+F71</f>
        <v>264000</v>
      </c>
      <c r="G57" s="126">
        <f>G59+G71</f>
        <v>268000</v>
      </c>
      <c r="H57" s="126">
        <f t="shared" si="27"/>
        <v>281000</v>
      </c>
      <c r="I57" s="126">
        <f t="shared" si="27"/>
        <v>276000</v>
      </c>
      <c r="J57" s="126">
        <f t="shared" si="27"/>
        <v>289000</v>
      </c>
      <c r="K57" s="126">
        <f t="shared" si="27"/>
        <v>293000</v>
      </c>
      <c r="L57" s="126">
        <f t="shared" si="27"/>
        <v>318000</v>
      </c>
      <c r="M57" s="126">
        <f t="shared" si="27"/>
        <v>322000</v>
      </c>
      <c r="N57" s="117">
        <f>SUM(B57:M57)</f>
        <v>3252000</v>
      </c>
    </row>
    <row r="58" spans="1:15" s="42" customFormat="1" ht="9" customHeight="1" x14ac:dyDescent="0.2">
      <c r="A58" s="124"/>
      <c r="B58" s="126"/>
      <c r="C58" s="126"/>
      <c r="D58" s="126"/>
      <c r="E58" s="126"/>
      <c r="F58" s="126"/>
      <c r="G58" s="126"/>
      <c r="H58" s="126"/>
      <c r="I58" s="126"/>
      <c r="J58" s="126"/>
      <c r="K58" s="126"/>
      <c r="L58" s="126"/>
      <c r="M58" s="126"/>
    </row>
    <row r="59" spans="1:15" ht="15" customHeight="1" x14ac:dyDescent="0.2">
      <c r="A59" s="127" t="s">
        <v>156</v>
      </c>
      <c r="B59" s="137">
        <f>B60*B61+B62*B63+B64*B65+B66*B67+B68+B69</f>
        <v>146000</v>
      </c>
      <c r="C59" s="137">
        <f t="shared" ref="C59:M59" si="28">C60*C61+C62*C63+C64*C65+C66*C67+C68+C69</f>
        <v>150000</v>
      </c>
      <c r="D59" s="137">
        <f t="shared" si="28"/>
        <v>163000</v>
      </c>
      <c r="E59" s="137">
        <f t="shared" si="28"/>
        <v>158000</v>
      </c>
      <c r="F59" s="137">
        <f>F60*F61+F62*F63+F64*F65+F66*F67+F68+F69</f>
        <v>183000</v>
      </c>
      <c r="G59" s="137">
        <f>G60*G61+G62*G63+G64*G65+G66*G67+G68+G69</f>
        <v>187000</v>
      </c>
      <c r="H59" s="137">
        <f t="shared" si="28"/>
        <v>200000</v>
      </c>
      <c r="I59" s="137">
        <f t="shared" si="28"/>
        <v>195000</v>
      </c>
      <c r="J59" s="137">
        <f t="shared" si="28"/>
        <v>208000</v>
      </c>
      <c r="K59" s="137">
        <f t="shared" si="28"/>
        <v>212000</v>
      </c>
      <c r="L59" s="137">
        <f t="shared" si="28"/>
        <v>237000</v>
      </c>
      <c r="M59" s="137">
        <f t="shared" si="28"/>
        <v>241000</v>
      </c>
      <c r="N59" s="119">
        <f>SUM(B59:M59)</f>
        <v>2280000</v>
      </c>
    </row>
    <row r="60" spans="1:15" ht="15" customHeight="1" x14ac:dyDescent="0.2">
      <c r="A60" s="130" t="s">
        <v>157</v>
      </c>
      <c r="B60" s="138">
        <f t="shared" ref="B60:M60" si="29">B17</f>
        <v>4</v>
      </c>
      <c r="C60" s="138">
        <f t="shared" si="29"/>
        <v>4</v>
      </c>
      <c r="D60" s="138">
        <f t="shared" si="29"/>
        <v>5</v>
      </c>
      <c r="E60" s="138">
        <f t="shared" si="29"/>
        <v>4</v>
      </c>
      <c r="F60" s="138">
        <f t="shared" si="29"/>
        <v>5</v>
      </c>
      <c r="G60" s="138">
        <f t="shared" si="29"/>
        <v>5</v>
      </c>
      <c r="H60" s="138">
        <f t="shared" si="29"/>
        <v>6</v>
      </c>
      <c r="I60" s="138">
        <f t="shared" si="29"/>
        <v>5</v>
      </c>
      <c r="J60" s="138">
        <f t="shared" si="29"/>
        <v>6</v>
      </c>
      <c r="K60" s="138">
        <f t="shared" si="29"/>
        <v>6</v>
      </c>
      <c r="L60" s="138">
        <f t="shared" si="29"/>
        <v>7</v>
      </c>
      <c r="M60" s="138">
        <f t="shared" si="29"/>
        <v>7</v>
      </c>
      <c r="O60" s="137"/>
    </row>
    <row r="61" spans="1:15" ht="15" customHeight="1" x14ac:dyDescent="0.2">
      <c r="A61" s="130" t="s">
        <v>158</v>
      </c>
      <c r="B61" s="128">
        <v>9000</v>
      </c>
      <c r="C61" s="128">
        <v>9000</v>
      </c>
      <c r="D61" s="128">
        <v>9000</v>
      </c>
      <c r="E61" s="128">
        <v>9000</v>
      </c>
      <c r="F61" s="128">
        <v>9000</v>
      </c>
      <c r="G61" s="128">
        <v>9000</v>
      </c>
      <c r="H61" s="128">
        <v>9000</v>
      </c>
      <c r="I61" s="128">
        <v>9000</v>
      </c>
      <c r="J61" s="128">
        <v>9000</v>
      </c>
      <c r="K61" s="128">
        <v>9000</v>
      </c>
      <c r="L61" s="128">
        <v>9000</v>
      </c>
      <c r="M61" s="128">
        <v>9000</v>
      </c>
    </row>
    <row r="62" spans="1:15" ht="15" customHeight="1" x14ac:dyDescent="0.2">
      <c r="A62" s="130" t="s">
        <v>159</v>
      </c>
      <c r="B62" s="132">
        <v>10</v>
      </c>
      <c r="C62" s="132">
        <v>11</v>
      </c>
      <c r="D62" s="132">
        <v>12</v>
      </c>
      <c r="E62" s="132">
        <v>13</v>
      </c>
      <c r="F62" s="132">
        <v>14</v>
      </c>
      <c r="G62" s="132">
        <v>15</v>
      </c>
      <c r="H62" s="132">
        <v>16</v>
      </c>
      <c r="I62" s="132">
        <v>17</v>
      </c>
      <c r="J62" s="132">
        <v>18</v>
      </c>
      <c r="K62" s="132">
        <v>19</v>
      </c>
      <c r="L62" s="132">
        <v>20</v>
      </c>
      <c r="M62" s="132">
        <v>21</v>
      </c>
    </row>
    <row r="63" spans="1:15" x14ac:dyDescent="0.2">
      <c r="A63" s="130" t="s">
        <v>160</v>
      </c>
      <c r="B63" s="128">
        <v>4000</v>
      </c>
      <c r="C63" s="128">
        <v>4000</v>
      </c>
      <c r="D63" s="128">
        <v>4000</v>
      </c>
      <c r="E63" s="128">
        <v>4000</v>
      </c>
      <c r="F63" s="128">
        <v>4000</v>
      </c>
      <c r="G63" s="128">
        <v>4000</v>
      </c>
      <c r="H63" s="128">
        <v>4000</v>
      </c>
      <c r="I63" s="128">
        <v>4000</v>
      </c>
      <c r="J63" s="128">
        <v>4000</v>
      </c>
      <c r="K63" s="128">
        <v>4000</v>
      </c>
      <c r="L63" s="128">
        <v>4000</v>
      </c>
      <c r="M63" s="128">
        <v>4000</v>
      </c>
    </row>
    <row r="64" spans="1:15" x14ac:dyDescent="0.2">
      <c r="A64" s="130" t="s">
        <v>161</v>
      </c>
      <c r="B64" s="132">
        <v>1</v>
      </c>
      <c r="C64" s="132">
        <v>1</v>
      </c>
      <c r="D64" s="132">
        <v>1</v>
      </c>
      <c r="E64" s="132">
        <v>1</v>
      </c>
      <c r="F64" s="132">
        <v>2</v>
      </c>
      <c r="G64" s="132">
        <v>2</v>
      </c>
      <c r="H64" s="132">
        <v>2</v>
      </c>
      <c r="I64" s="132">
        <v>2</v>
      </c>
      <c r="J64" s="132">
        <v>2</v>
      </c>
      <c r="K64" s="132">
        <v>2</v>
      </c>
      <c r="L64" s="132">
        <v>3</v>
      </c>
      <c r="M64" s="132">
        <v>3</v>
      </c>
      <c r="O64" s="135"/>
    </row>
    <row r="65" spans="1:14" x14ac:dyDescent="0.2">
      <c r="A65" s="130" t="s">
        <v>162</v>
      </c>
      <c r="B65" s="128">
        <v>12000</v>
      </c>
      <c r="C65" s="128">
        <v>12000</v>
      </c>
      <c r="D65" s="128">
        <v>12000</v>
      </c>
      <c r="E65" s="128">
        <v>12000</v>
      </c>
      <c r="F65" s="128">
        <v>12000</v>
      </c>
      <c r="G65" s="128">
        <v>12000</v>
      </c>
      <c r="H65" s="128">
        <v>12000</v>
      </c>
      <c r="I65" s="128">
        <v>12000</v>
      </c>
      <c r="J65" s="128">
        <v>12000</v>
      </c>
      <c r="K65" s="128">
        <v>12000</v>
      </c>
      <c r="L65" s="128">
        <v>12000</v>
      </c>
      <c r="M65" s="128">
        <v>12000</v>
      </c>
    </row>
    <row r="66" spans="1:14" x14ac:dyDescent="0.2">
      <c r="A66" s="130" t="s">
        <v>163</v>
      </c>
      <c r="B66" s="132">
        <v>1</v>
      </c>
      <c r="C66" s="132">
        <v>1</v>
      </c>
      <c r="D66" s="132">
        <v>1</v>
      </c>
      <c r="E66" s="132">
        <v>1</v>
      </c>
      <c r="F66" s="132">
        <v>1</v>
      </c>
      <c r="G66" s="132">
        <v>1</v>
      </c>
      <c r="H66" s="132">
        <v>1</v>
      </c>
      <c r="I66" s="132">
        <v>1</v>
      </c>
      <c r="J66" s="132">
        <v>1</v>
      </c>
      <c r="K66" s="132">
        <v>1</v>
      </c>
      <c r="L66" s="132">
        <v>1</v>
      </c>
      <c r="M66" s="132">
        <v>1</v>
      </c>
    </row>
    <row r="67" spans="1:14" x14ac:dyDescent="0.2">
      <c r="A67" s="130" t="s">
        <v>164</v>
      </c>
      <c r="B67" s="128">
        <v>30000</v>
      </c>
      <c r="C67" s="128">
        <v>30000</v>
      </c>
      <c r="D67" s="128">
        <v>30000</v>
      </c>
      <c r="E67" s="128">
        <v>30000</v>
      </c>
      <c r="F67" s="128">
        <v>30000</v>
      </c>
      <c r="G67" s="128">
        <v>30000</v>
      </c>
      <c r="H67" s="128">
        <v>30000</v>
      </c>
      <c r="I67" s="128">
        <v>30000</v>
      </c>
      <c r="J67" s="128">
        <v>30000</v>
      </c>
      <c r="K67" s="128">
        <v>30000</v>
      </c>
      <c r="L67" s="128">
        <v>30000</v>
      </c>
      <c r="M67" s="128">
        <v>30000</v>
      </c>
    </row>
    <row r="68" spans="1:14" x14ac:dyDescent="0.2">
      <c r="A68" s="130" t="s">
        <v>165</v>
      </c>
      <c r="B68" s="128">
        <v>8000</v>
      </c>
      <c r="C68" s="128">
        <v>8000</v>
      </c>
      <c r="D68" s="128">
        <v>8000</v>
      </c>
      <c r="E68" s="128">
        <v>8000</v>
      </c>
      <c r="F68" s="128">
        <v>8000</v>
      </c>
      <c r="G68" s="128">
        <v>8000</v>
      </c>
      <c r="H68" s="128">
        <v>8000</v>
      </c>
      <c r="I68" s="128">
        <v>8000</v>
      </c>
      <c r="J68" s="128">
        <v>8000</v>
      </c>
      <c r="K68" s="128">
        <v>8000</v>
      </c>
      <c r="L68" s="128">
        <v>8000</v>
      </c>
      <c r="M68" s="128">
        <v>8000</v>
      </c>
    </row>
    <row r="69" spans="1:14" x14ac:dyDescent="0.2">
      <c r="A69" s="130" t="s">
        <v>166</v>
      </c>
      <c r="B69" s="128">
        <v>20000</v>
      </c>
      <c r="C69" s="128">
        <v>20000</v>
      </c>
      <c r="D69" s="128">
        <v>20000</v>
      </c>
      <c r="E69" s="128">
        <v>20000</v>
      </c>
      <c r="F69" s="128">
        <v>20000</v>
      </c>
      <c r="G69" s="128">
        <v>20000</v>
      </c>
      <c r="H69" s="128">
        <v>20000</v>
      </c>
      <c r="I69" s="128">
        <v>20000</v>
      </c>
      <c r="J69" s="128">
        <v>20000</v>
      </c>
      <c r="K69" s="128">
        <v>20000</v>
      </c>
      <c r="L69" s="128">
        <v>20000</v>
      </c>
      <c r="M69" s="128">
        <v>20000</v>
      </c>
    </row>
    <row r="70" spans="1:14" ht="5.25" customHeight="1" x14ac:dyDescent="0.2">
      <c r="A70" s="127"/>
    </row>
    <row r="71" spans="1:14" x14ac:dyDescent="0.2">
      <c r="A71" s="127" t="s">
        <v>167</v>
      </c>
      <c r="B71" s="137">
        <f>B72*B73+B74*B75+B76*B77+B78*B79+B80</f>
        <v>81000</v>
      </c>
      <c r="C71" s="137">
        <f t="shared" ref="C71:M71" si="30">C72*C73+C74*C75+C76*C77+C78*C79+C80</f>
        <v>81000</v>
      </c>
      <c r="D71" s="137">
        <f t="shared" si="30"/>
        <v>81000</v>
      </c>
      <c r="E71" s="137">
        <f t="shared" si="30"/>
        <v>81000</v>
      </c>
      <c r="F71" s="137">
        <f>F72*F73+F74*F75+F76*F77+F78*F79+F80</f>
        <v>81000</v>
      </c>
      <c r="G71" s="137">
        <f t="shared" si="30"/>
        <v>81000</v>
      </c>
      <c r="H71" s="137">
        <f t="shared" si="30"/>
        <v>81000</v>
      </c>
      <c r="I71" s="137">
        <f t="shared" si="30"/>
        <v>81000</v>
      </c>
      <c r="J71" s="137">
        <f t="shared" si="30"/>
        <v>81000</v>
      </c>
      <c r="K71" s="137">
        <f t="shared" si="30"/>
        <v>81000</v>
      </c>
      <c r="L71" s="137">
        <f t="shared" si="30"/>
        <v>81000</v>
      </c>
      <c r="M71" s="137">
        <f t="shared" si="30"/>
        <v>81000</v>
      </c>
      <c r="N71" s="119">
        <f>SUM(B71:M71)</f>
        <v>972000</v>
      </c>
    </row>
    <row r="72" spans="1:14" x14ac:dyDescent="0.2">
      <c r="A72" s="130" t="s">
        <v>168</v>
      </c>
      <c r="B72" s="132">
        <v>4</v>
      </c>
      <c r="C72" s="132">
        <v>4</v>
      </c>
      <c r="D72" s="132">
        <v>4</v>
      </c>
      <c r="E72" s="132">
        <v>4</v>
      </c>
      <c r="F72" s="132">
        <v>4</v>
      </c>
      <c r="G72" s="132">
        <v>4</v>
      </c>
      <c r="H72" s="132">
        <v>4</v>
      </c>
      <c r="I72" s="132">
        <v>4</v>
      </c>
      <c r="J72" s="132">
        <v>4</v>
      </c>
      <c r="K72" s="132">
        <v>4</v>
      </c>
      <c r="L72" s="132">
        <v>4</v>
      </c>
      <c r="M72" s="132">
        <v>4</v>
      </c>
    </row>
    <row r="73" spans="1:14" x14ac:dyDescent="0.2">
      <c r="A73" s="130" t="s">
        <v>169</v>
      </c>
      <c r="B73" s="128">
        <v>5000</v>
      </c>
      <c r="C73" s="128">
        <v>5000</v>
      </c>
      <c r="D73" s="128">
        <v>5000</v>
      </c>
      <c r="E73" s="128">
        <v>5000</v>
      </c>
      <c r="F73" s="128">
        <v>5000</v>
      </c>
      <c r="G73" s="128">
        <v>5000</v>
      </c>
      <c r="H73" s="128">
        <v>5000</v>
      </c>
      <c r="I73" s="128">
        <v>5000</v>
      </c>
      <c r="J73" s="128">
        <v>5000</v>
      </c>
      <c r="K73" s="128">
        <v>5000</v>
      </c>
      <c r="L73" s="128">
        <v>5000</v>
      </c>
      <c r="M73" s="128">
        <v>5000</v>
      </c>
    </row>
    <row r="74" spans="1:14" x14ac:dyDescent="0.2">
      <c r="A74" s="130" t="s">
        <v>170</v>
      </c>
      <c r="B74" s="132">
        <v>2</v>
      </c>
      <c r="C74" s="132">
        <v>2</v>
      </c>
      <c r="D74" s="132">
        <v>2</v>
      </c>
      <c r="E74" s="132">
        <v>2</v>
      </c>
      <c r="F74" s="132">
        <v>2</v>
      </c>
      <c r="G74" s="132">
        <v>2</v>
      </c>
      <c r="H74" s="132">
        <v>2</v>
      </c>
      <c r="I74" s="132">
        <v>2</v>
      </c>
      <c r="J74" s="132">
        <v>2</v>
      </c>
      <c r="K74" s="132">
        <v>2</v>
      </c>
      <c r="L74" s="132">
        <v>2</v>
      </c>
      <c r="M74" s="132">
        <v>2</v>
      </c>
    </row>
    <row r="75" spans="1:14" x14ac:dyDescent="0.2">
      <c r="A75" s="130" t="s">
        <v>171</v>
      </c>
      <c r="B75" s="128">
        <v>6500</v>
      </c>
      <c r="C75" s="128">
        <v>6500</v>
      </c>
      <c r="D75" s="128">
        <v>6500</v>
      </c>
      <c r="E75" s="128">
        <v>6500</v>
      </c>
      <c r="F75" s="128">
        <v>6500</v>
      </c>
      <c r="G75" s="128">
        <v>6500</v>
      </c>
      <c r="H75" s="128">
        <v>6500</v>
      </c>
      <c r="I75" s="128">
        <v>6500</v>
      </c>
      <c r="J75" s="128">
        <v>6500</v>
      </c>
      <c r="K75" s="128">
        <v>6500</v>
      </c>
      <c r="L75" s="128">
        <v>6500</v>
      </c>
      <c r="M75" s="128">
        <v>6500</v>
      </c>
    </row>
    <row r="76" spans="1:14" x14ac:dyDescent="0.2">
      <c r="A76" s="130" t="s">
        <v>172</v>
      </c>
      <c r="B76" s="132">
        <v>2</v>
      </c>
      <c r="C76" s="132">
        <v>2</v>
      </c>
      <c r="D76" s="132">
        <v>2</v>
      </c>
      <c r="E76" s="132">
        <v>2</v>
      </c>
      <c r="F76" s="132">
        <v>2</v>
      </c>
      <c r="G76" s="132">
        <v>2</v>
      </c>
      <c r="H76" s="132">
        <v>2</v>
      </c>
      <c r="I76" s="132">
        <v>2</v>
      </c>
      <c r="J76" s="132">
        <v>2</v>
      </c>
      <c r="K76" s="132">
        <v>2</v>
      </c>
      <c r="L76" s="132">
        <v>2</v>
      </c>
      <c r="M76" s="132">
        <v>2</v>
      </c>
    </row>
    <row r="77" spans="1:14" x14ac:dyDescent="0.2">
      <c r="A77" s="130" t="s">
        <v>173</v>
      </c>
      <c r="B77" s="128">
        <v>6500</v>
      </c>
      <c r="C77" s="128">
        <v>6500</v>
      </c>
      <c r="D77" s="128">
        <v>6500</v>
      </c>
      <c r="E77" s="128">
        <v>6500</v>
      </c>
      <c r="F77" s="128">
        <v>6500</v>
      </c>
      <c r="G77" s="128">
        <v>6500</v>
      </c>
      <c r="H77" s="128">
        <v>6500</v>
      </c>
      <c r="I77" s="128">
        <v>6500</v>
      </c>
      <c r="J77" s="128">
        <v>6500</v>
      </c>
      <c r="K77" s="128">
        <v>6500</v>
      </c>
      <c r="L77" s="128">
        <v>6500</v>
      </c>
      <c r="M77" s="128">
        <v>6500</v>
      </c>
    </row>
    <row r="78" spans="1:14" x14ac:dyDescent="0.2">
      <c r="A78" s="130" t="s">
        <v>174</v>
      </c>
      <c r="B78" s="132">
        <v>1</v>
      </c>
      <c r="C78" s="132">
        <v>1</v>
      </c>
      <c r="D78" s="132">
        <v>1</v>
      </c>
      <c r="E78" s="132">
        <v>1</v>
      </c>
      <c r="F78" s="132">
        <v>1</v>
      </c>
      <c r="G78" s="132">
        <v>1</v>
      </c>
      <c r="H78" s="132">
        <v>1</v>
      </c>
      <c r="I78" s="132">
        <v>1</v>
      </c>
      <c r="J78" s="132">
        <v>1</v>
      </c>
      <c r="K78" s="132">
        <v>1</v>
      </c>
      <c r="L78" s="132">
        <v>1</v>
      </c>
      <c r="M78" s="132">
        <v>1</v>
      </c>
    </row>
    <row r="79" spans="1:14" x14ac:dyDescent="0.2">
      <c r="A79" s="130" t="s">
        <v>175</v>
      </c>
      <c r="B79" s="128">
        <v>15000</v>
      </c>
      <c r="C79" s="128">
        <v>15000</v>
      </c>
      <c r="D79" s="128">
        <v>15000</v>
      </c>
      <c r="E79" s="128">
        <v>15000</v>
      </c>
      <c r="F79" s="128">
        <v>15000</v>
      </c>
      <c r="G79" s="128">
        <v>15000</v>
      </c>
      <c r="H79" s="128">
        <v>15000</v>
      </c>
      <c r="I79" s="128">
        <v>15000</v>
      </c>
      <c r="J79" s="128">
        <v>15000</v>
      </c>
      <c r="K79" s="128">
        <v>15000</v>
      </c>
      <c r="L79" s="128">
        <v>15000</v>
      </c>
      <c r="M79" s="128">
        <v>15000</v>
      </c>
    </row>
    <row r="80" spans="1:14" x14ac:dyDescent="0.2">
      <c r="A80" s="130" t="s">
        <v>176</v>
      </c>
      <c r="B80" s="128">
        <v>20000</v>
      </c>
      <c r="C80" s="128">
        <v>20000</v>
      </c>
      <c r="D80" s="128">
        <v>20000</v>
      </c>
      <c r="E80" s="128">
        <v>20000</v>
      </c>
      <c r="F80" s="128">
        <v>20000</v>
      </c>
      <c r="G80" s="128">
        <v>20000</v>
      </c>
      <c r="H80" s="128">
        <v>20000</v>
      </c>
      <c r="I80" s="128">
        <v>20000</v>
      </c>
      <c r="J80" s="128">
        <v>20000</v>
      </c>
      <c r="K80" s="128">
        <v>20000</v>
      </c>
      <c r="L80" s="128">
        <v>20000</v>
      </c>
      <c r="M80" s="128">
        <v>20000</v>
      </c>
    </row>
    <row r="82" spans="1:13" x14ac:dyDescent="0.2">
      <c r="A82" s="124" t="s">
        <v>177</v>
      </c>
    </row>
    <row r="83" spans="1:13" x14ac:dyDescent="0.2">
      <c r="A83" s="127" t="s">
        <v>178</v>
      </c>
      <c r="B83" s="139">
        <f>(B60+B62)/(B64+B66)</f>
        <v>7</v>
      </c>
      <c r="C83" s="139">
        <f t="shared" ref="C83:M83" si="31">(C60+C62)/(C64+C66)</f>
        <v>7.5</v>
      </c>
      <c r="D83" s="139">
        <f t="shared" si="31"/>
        <v>8.5</v>
      </c>
      <c r="E83" s="139">
        <f t="shared" si="31"/>
        <v>8.5</v>
      </c>
      <c r="F83" s="139">
        <f t="shared" si="31"/>
        <v>6.333333333333333</v>
      </c>
      <c r="G83" s="139">
        <f t="shared" si="31"/>
        <v>6.666666666666667</v>
      </c>
      <c r="H83" s="139">
        <f t="shared" si="31"/>
        <v>7.333333333333333</v>
      </c>
      <c r="I83" s="139">
        <f t="shared" si="31"/>
        <v>7.333333333333333</v>
      </c>
      <c r="J83" s="139">
        <f t="shared" si="31"/>
        <v>8</v>
      </c>
      <c r="K83" s="139">
        <f t="shared" si="31"/>
        <v>8.3333333333333339</v>
      </c>
      <c r="L83" s="139">
        <f t="shared" si="31"/>
        <v>6.75</v>
      </c>
      <c r="M83" s="139">
        <f t="shared" si="31"/>
        <v>7</v>
      </c>
    </row>
    <row r="84" spans="1:13" x14ac:dyDescent="0.2">
      <c r="A84" s="127" t="s">
        <v>179</v>
      </c>
      <c r="B84" s="139">
        <f>B62/B60</f>
        <v>2.5</v>
      </c>
      <c r="C84" s="139">
        <f t="shared" ref="C84:M84" si="32">C62/C60</f>
        <v>2.75</v>
      </c>
      <c r="D84" s="139">
        <f t="shared" si="32"/>
        <v>2.4</v>
      </c>
      <c r="E84" s="139">
        <f t="shared" si="32"/>
        <v>3.25</v>
      </c>
      <c r="F84" s="139">
        <f t="shared" si="32"/>
        <v>2.8</v>
      </c>
      <c r="G84" s="139">
        <f t="shared" si="32"/>
        <v>3</v>
      </c>
      <c r="H84" s="139">
        <f t="shared" si="32"/>
        <v>2.6666666666666665</v>
      </c>
      <c r="I84" s="139">
        <f t="shared" si="32"/>
        <v>3.4</v>
      </c>
      <c r="J84" s="139">
        <f t="shared" si="32"/>
        <v>3</v>
      </c>
      <c r="K84" s="139">
        <f t="shared" si="32"/>
        <v>3.1666666666666665</v>
      </c>
      <c r="L84" s="139">
        <f t="shared" si="32"/>
        <v>2.8571428571428572</v>
      </c>
      <c r="M84" s="139">
        <f t="shared" si="32"/>
        <v>3</v>
      </c>
    </row>
    <row r="85" spans="1:13" x14ac:dyDescent="0.2">
      <c r="A85" s="127" t="s">
        <v>180</v>
      </c>
      <c r="B85" s="129">
        <f>B71/B60</f>
        <v>20250</v>
      </c>
      <c r="C85" s="129">
        <f t="shared" ref="C85:M85" si="33">C71/C60</f>
        <v>20250</v>
      </c>
      <c r="D85" s="129">
        <f t="shared" si="33"/>
        <v>16200</v>
      </c>
      <c r="E85" s="129">
        <f t="shared" si="33"/>
        <v>20250</v>
      </c>
      <c r="F85" s="129">
        <f t="shared" si="33"/>
        <v>16200</v>
      </c>
      <c r="G85" s="129">
        <f t="shared" si="33"/>
        <v>16200</v>
      </c>
      <c r="H85" s="129">
        <f t="shared" si="33"/>
        <v>13500</v>
      </c>
      <c r="I85" s="129">
        <f t="shared" si="33"/>
        <v>16200</v>
      </c>
      <c r="J85" s="129">
        <f t="shared" si="33"/>
        <v>13500</v>
      </c>
      <c r="K85" s="129">
        <f t="shared" si="33"/>
        <v>13500</v>
      </c>
      <c r="L85" s="129">
        <f t="shared" si="33"/>
        <v>11571.428571428571</v>
      </c>
      <c r="M85" s="129">
        <f t="shared" si="33"/>
        <v>11571.428571428571</v>
      </c>
    </row>
    <row r="86" spans="1:13" x14ac:dyDescent="0.2">
      <c r="A86" s="148" t="s">
        <v>183</v>
      </c>
      <c r="B86" s="162">
        <f>(B34+B41+B48)/B10</f>
        <v>72</v>
      </c>
      <c r="C86" s="162">
        <f t="shared" ref="C86:M86" si="34">(C34+C41+C48)/C10</f>
        <v>74.083333333333329</v>
      </c>
      <c r="D86" s="162">
        <f t="shared" si="34"/>
        <v>62.125</v>
      </c>
      <c r="E86" s="162">
        <f t="shared" si="34"/>
        <v>85.583333333333329</v>
      </c>
      <c r="F86" s="162">
        <f t="shared" si="34"/>
        <v>66.25</v>
      </c>
      <c r="G86" s="162">
        <f t="shared" si="34"/>
        <v>68.875</v>
      </c>
      <c r="H86" s="162">
        <f t="shared" si="34"/>
        <v>57.6</v>
      </c>
      <c r="I86" s="162">
        <f t="shared" si="34"/>
        <v>75.125</v>
      </c>
      <c r="J86" s="162">
        <f t="shared" si="34"/>
        <v>62.2</v>
      </c>
      <c r="K86" s="162">
        <f t="shared" si="34"/>
        <v>64.75</v>
      </c>
      <c r="L86" s="162">
        <f t="shared" si="34"/>
        <v>56.083333333333336</v>
      </c>
      <c r="M86" s="162">
        <f t="shared" si="34"/>
        <v>59.666666666666664</v>
      </c>
    </row>
    <row r="87" spans="1:13" x14ac:dyDescent="0.2">
      <c r="A87" s="148" t="s">
        <v>188</v>
      </c>
      <c r="B87" s="141">
        <f>B29/B60</f>
        <v>4104</v>
      </c>
      <c r="C87" s="141">
        <f t="shared" ref="C87:M87" si="35">C29/C60</f>
        <v>4326</v>
      </c>
      <c r="D87" s="141">
        <f t="shared" si="35"/>
        <v>3878.3999999999992</v>
      </c>
      <c r="E87" s="141">
        <f t="shared" si="35"/>
        <v>5154</v>
      </c>
      <c r="F87" s="141">
        <f t="shared" si="35"/>
        <v>4368</v>
      </c>
      <c r="G87" s="141">
        <f t="shared" si="35"/>
        <v>4655.9999999999991</v>
      </c>
      <c r="H87" s="141">
        <f t="shared" si="35"/>
        <v>4176</v>
      </c>
      <c r="I87" s="141">
        <f t="shared" si="35"/>
        <v>5366.4</v>
      </c>
      <c r="J87" s="141">
        <f t="shared" si="35"/>
        <v>4712</v>
      </c>
      <c r="K87" s="141">
        <f t="shared" si="35"/>
        <v>4987.9999999999991</v>
      </c>
      <c r="L87" s="141">
        <f t="shared" si="35"/>
        <v>4512</v>
      </c>
      <c r="M87" s="141">
        <f t="shared" si="35"/>
        <v>4889.1428571428569</v>
      </c>
    </row>
    <row r="89" spans="1:13" x14ac:dyDescent="0.2">
      <c r="E89" t="s">
        <v>181</v>
      </c>
    </row>
    <row r="90" spans="1:13" x14ac:dyDescent="0.2">
      <c r="E90" t="s">
        <v>182</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B1:R11"/>
  <sheetViews>
    <sheetView workbookViewId="0">
      <selection activeCell="L34" sqref="L34"/>
    </sheetView>
  </sheetViews>
  <sheetFormatPr baseColWidth="10" defaultColWidth="8.83203125" defaultRowHeight="15" x14ac:dyDescent="0.2"/>
  <cols>
    <col min="2" max="2" width="28.33203125" bestFit="1" customWidth="1"/>
    <col min="3" max="17" width="9.1640625" customWidth="1"/>
    <col min="18" max="18" width="108.1640625" bestFit="1" customWidth="1"/>
  </cols>
  <sheetData>
    <row r="1" spans="2:18" x14ac:dyDescent="0.2">
      <c r="B1" s="46" t="s">
        <v>81</v>
      </c>
    </row>
    <row r="3" spans="2:18" x14ac:dyDescent="0.2">
      <c r="B3" s="47" t="s">
        <v>82</v>
      </c>
      <c r="C3" s="48">
        <v>41548</v>
      </c>
      <c r="D3" s="48">
        <v>41579</v>
      </c>
      <c r="E3" s="48">
        <v>41609</v>
      </c>
      <c r="F3" s="48">
        <v>41640</v>
      </c>
      <c r="G3" s="48">
        <v>41671</v>
      </c>
      <c r="H3" s="48">
        <v>41699</v>
      </c>
      <c r="I3" s="48">
        <v>41730</v>
      </c>
      <c r="J3" s="48">
        <v>41760</v>
      </c>
      <c r="K3" s="48">
        <v>41791</v>
      </c>
      <c r="L3" s="48">
        <v>41821</v>
      </c>
      <c r="M3" s="48">
        <v>41852</v>
      </c>
      <c r="N3" s="48">
        <v>41883</v>
      </c>
      <c r="O3" s="48">
        <v>41913</v>
      </c>
      <c r="P3" s="48">
        <v>41944</v>
      </c>
      <c r="Q3" s="48">
        <v>41974</v>
      </c>
    </row>
    <row r="4" spans="2:18" x14ac:dyDescent="0.2">
      <c r="B4" s="1" t="s">
        <v>83</v>
      </c>
      <c r="C4" s="49">
        <v>12.75</v>
      </c>
      <c r="D4" s="49">
        <v>12.75</v>
      </c>
      <c r="E4" s="49">
        <v>12.75</v>
      </c>
      <c r="F4" s="49">
        <v>12.75</v>
      </c>
      <c r="G4" s="49">
        <v>12.75</v>
      </c>
      <c r="H4" s="49">
        <v>12.75</v>
      </c>
      <c r="I4" s="49">
        <v>12.75</v>
      </c>
      <c r="J4" s="49">
        <v>12.75</v>
      </c>
      <c r="K4" s="49">
        <v>12.75</v>
      </c>
      <c r="L4" s="49">
        <v>12.75</v>
      </c>
      <c r="M4" s="49">
        <v>12.75</v>
      </c>
      <c r="N4" s="49">
        <v>0</v>
      </c>
      <c r="O4" s="49">
        <v>0</v>
      </c>
      <c r="P4" s="49">
        <v>0</v>
      </c>
      <c r="Q4" s="49">
        <v>0</v>
      </c>
      <c r="R4" s="50" t="s">
        <v>84</v>
      </c>
    </row>
    <row r="5" spans="2:18" x14ac:dyDescent="0.2">
      <c r="B5" s="1" t="s">
        <v>85</v>
      </c>
      <c r="C5" s="49">
        <v>0</v>
      </c>
      <c r="D5" s="49">
        <v>0</v>
      </c>
      <c r="E5" s="49">
        <v>0</v>
      </c>
      <c r="F5" s="49">
        <v>0</v>
      </c>
      <c r="G5" s="49">
        <v>0</v>
      </c>
      <c r="H5" s="49">
        <v>0</v>
      </c>
      <c r="I5" s="49">
        <v>0</v>
      </c>
      <c r="J5" s="49">
        <v>0</v>
      </c>
      <c r="K5" s="49">
        <v>0</v>
      </c>
      <c r="L5" s="49">
        <v>0</v>
      </c>
      <c r="M5" s="49">
        <v>0</v>
      </c>
      <c r="N5" s="49">
        <v>0</v>
      </c>
      <c r="O5" s="49">
        <v>0</v>
      </c>
      <c r="P5" s="49">
        <v>0</v>
      </c>
      <c r="Q5" s="49">
        <v>0</v>
      </c>
      <c r="R5" s="50" t="s">
        <v>87</v>
      </c>
    </row>
    <row r="6" spans="2:18" x14ac:dyDescent="0.2">
      <c r="B6" s="1" t="s">
        <v>86</v>
      </c>
      <c r="C6" s="51">
        <f>50/8</f>
        <v>6.25</v>
      </c>
      <c r="D6" s="51">
        <f t="shared" ref="D6:J6" si="0">50/8</f>
        <v>6.25</v>
      </c>
      <c r="E6" s="51">
        <f t="shared" si="0"/>
        <v>6.25</v>
      </c>
      <c r="F6" s="51">
        <f t="shared" si="0"/>
        <v>6.25</v>
      </c>
      <c r="G6" s="51">
        <f t="shared" si="0"/>
        <v>6.25</v>
      </c>
      <c r="H6" s="51">
        <f t="shared" si="0"/>
        <v>6.25</v>
      </c>
      <c r="I6" s="51">
        <f t="shared" si="0"/>
        <v>6.25</v>
      </c>
      <c r="J6" s="51">
        <f t="shared" si="0"/>
        <v>6.25</v>
      </c>
      <c r="K6" s="51">
        <v>0</v>
      </c>
      <c r="L6" s="51">
        <v>0</v>
      </c>
      <c r="M6" s="51">
        <v>0</v>
      </c>
      <c r="N6" s="51">
        <v>0</v>
      </c>
      <c r="O6" s="51">
        <v>0</v>
      </c>
      <c r="P6" s="51">
        <v>0</v>
      </c>
      <c r="Q6" s="51">
        <v>0</v>
      </c>
      <c r="R6" s="50" t="s">
        <v>88</v>
      </c>
    </row>
    <row r="7" spans="2:18" x14ac:dyDescent="0.2">
      <c r="B7" s="52" t="s">
        <v>5</v>
      </c>
      <c r="C7" s="53">
        <f>SUM(C4:C6)</f>
        <v>19</v>
      </c>
      <c r="D7" s="53">
        <f t="shared" ref="D7:Q7" si="1">SUM(D4:D6)</f>
        <v>19</v>
      </c>
      <c r="E7" s="53">
        <f t="shared" si="1"/>
        <v>19</v>
      </c>
      <c r="F7" s="53">
        <f t="shared" si="1"/>
        <v>19</v>
      </c>
      <c r="G7" s="53">
        <f t="shared" si="1"/>
        <v>19</v>
      </c>
      <c r="H7" s="53">
        <f t="shared" si="1"/>
        <v>19</v>
      </c>
      <c r="I7" s="53">
        <f t="shared" si="1"/>
        <v>19</v>
      </c>
      <c r="J7" s="53">
        <f t="shared" si="1"/>
        <v>19</v>
      </c>
      <c r="K7" s="53">
        <f t="shared" si="1"/>
        <v>12.75</v>
      </c>
      <c r="L7" s="53">
        <f t="shared" si="1"/>
        <v>12.75</v>
      </c>
      <c r="M7" s="53">
        <f t="shared" si="1"/>
        <v>12.75</v>
      </c>
      <c r="N7" s="53">
        <f t="shared" si="1"/>
        <v>0</v>
      </c>
      <c r="O7" s="53">
        <f t="shared" si="1"/>
        <v>0</v>
      </c>
      <c r="P7" s="53">
        <f t="shared" si="1"/>
        <v>0</v>
      </c>
      <c r="Q7" s="53">
        <f t="shared" si="1"/>
        <v>0</v>
      </c>
    </row>
    <row r="8" spans="2:18" x14ac:dyDescent="0.2">
      <c r="C8" s="53"/>
      <c r="D8" s="53"/>
      <c r="E8" s="53"/>
      <c r="F8" s="53"/>
      <c r="G8" s="53"/>
      <c r="H8" s="53"/>
      <c r="I8" s="53"/>
      <c r="J8" s="53"/>
      <c r="K8" s="53"/>
      <c r="L8" s="53"/>
      <c r="M8" s="53"/>
      <c r="N8" s="53"/>
      <c r="O8" s="53"/>
      <c r="P8" s="53"/>
      <c r="Q8" s="53"/>
    </row>
    <row r="11" spans="2:18" x14ac:dyDescent="0.2">
      <c r="F11" s="54"/>
      <c r="G11" s="54"/>
      <c r="H11" s="54"/>
      <c r="I11" s="54"/>
      <c r="J11" s="54"/>
      <c r="K11" s="54"/>
      <c r="L11" s="54"/>
      <c r="M11" s="54"/>
      <c r="N11" s="54"/>
      <c r="O11" s="54"/>
      <c r="P11" s="54"/>
      <c r="Q11" s="54"/>
    </row>
  </sheetData>
  <pageMargins left="0.7" right="0.7" top="0.75" bottom="0.75" header="0.3" footer="0.3"/>
  <ignoredErrors>
    <ignoredError sqref="C7:Q7"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P&amp;L - Summary (2)</vt:lpstr>
      <vt:lpstr>Sheet1</vt:lpstr>
      <vt:lpstr>ARR Split</vt:lpstr>
      <vt:lpstr>P&amp;L</vt:lpstr>
      <vt:lpstr>Bottoms Up Plan Template</vt:lpstr>
      <vt:lpstr>Bonus Accrual</vt:lpstr>
      <vt:lpstr>ARR - Projected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mroberge</dc:creator>
  <cp:lastModifiedBy>Microsoft Office User</cp:lastModifiedBy>
  <dcterms:created xsi:type="dcterms:W3CDTF">2013-10-27T02:53:10Z</dcterms:created>
  <dcterms:modified xsi:type="dcterms:W3CDTF">2019-06-13T03:39:07Z</dcterms:modified>
</cp:coreProperties>
</file>